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icio" state="visible" r:id="rId4"/>
    <sheet sheetId="2" name="Precios" state="visible" r:id="rId5"/>
    <sheet sheetId="3" name="Caja diaria" state="visible" r:id="rId6"/>
    <sheet sheetId="4" name="Stock" state="visible" r:id="rId7"/>
    <sheet sheetId="5" name="Pedidos para la IA" state="visible" r:id="rId8"/>
  </sheets>
  <definedNames>
    <definedName name="_xlnm.Print_Titles" localSheetId="1">'Precios'!$8:$8</definedName>
    <definedName name="_xlnm.Print_Titles" localSheetId="2">'Caja diaria'!$8:$8</definedName>
    <definedName name="_xlnm.Print_Titles" localSheetId="3">'Stock'!$7:$7</definedName>
  </definedNames>
  <calcPr calcId="171027" fullCalcOnLoad="1"/>
</workbook>
</file>

<file path=xl/sharedStrings.xml><?xml version="1.0" encoding="utf-8"?>
<sst xmlns="http://schemas.openxmlformats.org/spreadsheetml/2006/main" count="154" uniqueCount="117">
  <si>
    <t>Kit gratis para ordenar tu negocio</t>
  </si>
  <si>
    <t/>
  </si>
  <si>
    <t>Qué trae este archivo</t>
  </si>
  <si>
    <t>1</t>
  </si>
  <si>
    <t>Precios: ponés el costo y el margen que querés ganar, y te da el precio de venta correcto, ya redondeado.</t>
  </si>
  <si>
    <t>2</t>
  </si>
  <si>
    <t>Caja diaria: anotás lo que cobraste y lo que salió, y te dice cuánta plata tiene que haber en la caja y si falta.</t>
  </si>
  <si>
    <t>3</t>
  </si>
  <si>
    <t>Stock: cargás lo que tenés y el mínimo que querés tener; te avisa qué reponer y cuánto pedir.</t>
  </si>
  <si>
    <t>4</t>
  </si>
  <si>
    <t>Pedidos para la IA: 10 textos para copiar y pegar en cualquier asistente de inteligencia artificial.</t>
  </si>
  <si>
    <t>Cómo se usa</t>
  </si>
  <si>
    <t>Completá solo las celdas amarillas.</t>
  </si>
  <si>
    <t>Las celdas celestes se calculan solas. Están bloqueadas para que no se borren sin querer.</t>
  </si>
  <si>
    <t>•</t>
  </si>
  <si>
    <t>Las filas que dicen "Ejemplo" traen datos inventados para que veas cómo funciona. Escribí tus datos encima o borralas.</t>
  </si>
  <si>
    <t>Los porcentajes se escriben con el signo: 30%.</t>
  </si>
  <si>
    <t>La hoja de caja es para un mes. Guardá una copia del archivo por mes y vas armando tu historial.</t>
  </si>
  <si>
    <t>Funciona en Excel (computadora y celular) y en Google Sheets: subí el archivo a Google Drive y abrilo con Hojas de cálculo.</t>
  </si>
  <si>
    <t>Si necesitás cambiar algo bloqueado: en Excel, pestaña Revisar → Desproteger hoja. No tiene contraseña.</t>
  </si>
  <si>
    <t>Por qué el precio no es "costo + 30%"</t>
  </si>
  <si>
    <t>Si un producto te cuesta $ 700 y le sumás 30%, lo vendés a $ 910. Tu ganancia ($ 210) es el 23% de lo que cobrás, no el 30%. Para que el 30% del precio sea ganancia hay que dividir: 700 ÷ (1 − 0,30) = $ 1.000. La hoja Precios hace esa cuenta por vos y te muestra cuánto dejás de ganar con la cuenta vieja.</t>
  </si>
  <si>
    <t>Es una herramienta orientativa: no reemplaza el asesoramiento de tu contador.</t>
  </si>
  <si>
    <t>¿Querés que todo esto se calcule solo?</t>
  </si>
  <si>
    <t>El kit te ordena. Un sistema a medida descuenta el stock con cada venta, cierra la caja y te muestra cuánto ganaste, sin cargar nada dos veces.</t>
  </si>
  <si>
    <t>Escribinos por WhatsApp: +54 9 3644 16-7738</t>
  </si>
  <si>
    <t>sintesisaplicada.com</t>
  </si>
  <si>
    <t>Seguinos en Instagram, Facebook y TikTok: @sintesisaplicada</t>
  </si>
  <si>
    <t>Calculadora de precios</t>
  </si>
  <si>
    <t>Escribí el producto y lo que te cuesta. El precio sale de dividir: Costo ÷ (1 − margen). Así el margen es de verdad la parte del precio que te queda de ganancia. Completá solo las celdas amarillas.</t>
  </si>
  <si>
    <t>Margen de ganancia que querés (parte del precio)</t>
  </si>
  <si>
    <t>El margen de arriba se usa en todos los productos. Si un producto necesita otro, escribilo en la columna "Margen propio". Si no querés redondear los precios, poné 0 en el redondeo.</t>
  </si>
  <si>
    <t>IVA a sumar al precio (dejá 0% si no lo sumás aparte)</t>
  </si>
  <si>
    <t>Redondear el precio hacia arriba a múltiplos de</t>
  </si>
  <si>
    <t>Producto</t>
  </si>
  <si>
    <t>Costo</t>
  </si>
  <si>
    <t>Margen propio (opcional)</t>
  </si>
  <si>
    <t>PRECIO DE VENTA</t>
  </si>
  <si>
    <t>Ganancia por unidad</t>
  </si>
  <si>
    <t>Margen real</t>
  </si>
  <si>
    <t>Si hicieras "costo + %" cobrarías</t>
  </si>
  <si>
    <t>Con esa cuenta dejarías de ganar</t>
  </si>
  <si>
    <t>Ejemplo: alfajor</t>
  </si>
  <si>
    <t>Ejemplo: gaseosa 2,25 L</t>
  </si>
  <si>
    <t>Ejemplo: yerba 1 kg (con margen propio)</t>
  </si>
  <si>
    <t>Hecho por Síntesis Aplicada · sintesisaplicada.com · WhatsApp +54 9 3644 16-7738</t>
  </si>
  <si>
    <t>Caja diaria</t>
  </si>
  <si>
    <t>Una fila por día. Anotá lo cobrado por cada medio, lo que pagaste con plata de la caja y lo que retiraste. Al cerrar, contá los billetes y escribí el total en "Efectivo contado": la planilla te dice si sobra o falta.</t>
  </si>
  <si>
    <t>Mes (número, 1 a 12)</t>
  </si>
  <si>
    <t>Total vendido</t>
  </si>
  <si>
    <t>Promedio vendido por día</t>
  </si>
  <si>
    <t>Año</t>
  </si>
  <si>
    <t>Total de gastos</t>
  </si>
  <si>
    <t>Diferencias de caja del mes</t>
  </si>
  <si>
    <t>Efectivo en caja al empezar</t>
  </si>
  <si>
    <t>Resultado (ventas − gastos)</t>
  </si>
  <si>
    <t>Días con faltante</t>
  </si>
  <si>
    <t>Día</t>
  </si>
  <si>
    <t>Efectivo</t>
  </si>
  <si>
    <t>Transferencia</t>
  </si>
  <si>
    <t>Tarjeta / QR</t>
  </si>
  <si>
    <t>Gastos pagados con la caja</t>
  </si>
  <si>
    <t>Retiros de efectivo</t>
  </si>
  <si>
    <t>Efectivo que debería haber</t>
  </si>
  <si>
    <t>Efectivo contado al cierre</t>
  </si>
  <si>
    <t>Diferencia</t>
  </si>
  <si>
    <t>Notas</t>
  </si>
  <si>
    <t>Efectivo al cierre (auxiliar)</t>
  </si>
  <si>
    <t>Ejemplo (borrar): la caja cierra justa</t>
  </si>
  <si>
    <t>Ejemplo (borrar): faltan $ 2.000</t>
  </si>
  <si>
    <t>Ejemplo (borrar): todavía sin contar</t>
  </si>
  <si>
    <t>Totales</t>
  </si>
  <si>
    <t>Control de stock</t>
  </si>
  <si>
    <t>Cargá cuánto tenés de cada producto y el mínimo que querés tener siempre. Cuando el stock llega al mínimo, la fila se marca: REPONER. Actualizá "Stock actual" cada vez que recibís mercadería o hacés un recuento.</t>
  </si>
  <si>
    <t>Productos cargados</t>
  </si>
  <si>
    <t>Para reponer</t>
  </si>
  <si>
    <t>Plata puesta en mercadería (stock × costo)</t>
  </si>
  <si>
    <t>Sin stock</t>
  </si>
  <si>
    <t>Stock actual</t>
  </si>
  <si>
    <t>Stock mínimo</t>
  </si>
  <si>
    <t>Estado</t>
  </si>
  <si>
    <t>Cuánto pedir (para llegar al doble del mínimo)</t>
  </si>
  <si>
    <t>Costo por unidad (opcional)</t>
  </si>
  <si>
    <t>Valor del stock</t>
  </si>
  <si>
    <t>Ejemplo: yerba 1 kg</t>
  </si>
  <si>
    <t>Ejemplo: galletitas surtidas</t>
  </si>
  <si>
    <t>10 pedidos listos para la IA</t>
  </si>
  <si>
    <t>Copiá el texto de la celda, pegalo en tu asistente de IA y reemplazá lo que está entre [corchetes] por los datos de tu negocio.</t>
  </si>
  <si>
    <t>#</t>
  </si>
  <si>
    <t>Para qué sirve</t>
  </si>
  <si>
    <t>Copiá y pegá</t>
  </si>
  <si>
    <t>Responder un reclamo</t>
  </si>
  <si>
    <t>Tengo un negocio de [rubro]. Un cliente me escribió este reclamo: "[pegá el mensaje]". Escribí una respuesta de no más de 5 líneas, en español de Argentina y en tono cercano, que reconozca el problema sin ponerse a la defensiva, pida disculpas y ofrezca esta solución concreta: [qué podés ofrecer: cambio, devolución, descuento]. Dame dos versiones para elegir.</t>
  </si>
  <si>
    <t>Publicaciones de la semana</t>
  </si>
  <si>
    <t>Vendo [producto o servicio] en [ciudad] y mis clientes son [quiénes te compran]. Armame 5 publicaciones para Instagram y Facebook para esta semana: una con un consejo útil, una mostrando un producto, una respondiendo una pregunta frecuente, una con una promoción y una mostrando cómo trabajamos. Para cada una dame el texto listo para publicar (máximo 4 líneas), una idea de foto o video que pueda hacer con el celular y 5 hashtags. Español de Argentina, sin frases exageradas.</t>
  </si>
  <si>
    <t>Descripción de un producto</t>
  </si>
  <si>
    <t>Escribí la descripción de venta de este producto: [nombre, medidas, material, precio y qué lo hace distinto]. Que tenga un título corto, 3 líneas que expliquen para quién sirve y qué problema resuelve, y una frase final que invite a consultar por WhatsApp. Usá solo los datos que te paso: no inventes características.</t>
  </si>
  <si>
    <t>Respuestas rápidas para WhatsApp</t>
  </si>
  <si>
    <t>Mi negocio es [rubro] en [ciudad]. Escribí respuestas cortas y amables, de 2 líneas como máximo, para estas preguntas frecuentes: precios, horarios, formas de pago, envíos, stock, cambios y devoluciones, ubicación y tiempos de entrega. Dejá entre [corchetes] cada dato que tenga que completar. Las voy a guardar como respuestas rápidas de WhatsApp Business.</t>
  </si>
  <si>
    <t>Entender tus ventas</t>
  </si>
  <si>
    <t>Estas son mis ventas de la semana, con producto, cantidad vendida, costo y precio: [pegá los datos]. Decime: 1) los 3 productos que más ganancia me dejan en pesos, 2) los que casi no se mueven, 3) en cuáles estoy ganando menos del [30]% del precio, y 4) dos acciones concretas para esta semana. Mostrame las cuentas que hiciste para poder revisarlas.</t>
  </si>
  <si>
    <t>Promoción para una fecha</t>
  </si>
  <si>
    <t>Tengo un negocio de [rubro] y se viene [fecha especial]. Mis productos más vendidos son [lista con costo y precio de cada uno]. Proponeme 3 promociones simples en las que no pierda plata: para cada una decime cuánto gano por venta después del descuento, y escribí el texto para avisarla por WhatsApp y por Instagram.</t>
  </si>
  <si>
    <t>Recuperar clientes que no vuelven</t>
  </si>
  <si>
    <t>Escribí un mensaje de WhatsApp para clientes que no me compran hace más de 2 meses. Mi negocio es [rubro]. Que tenga 3 líneas como máximo, que no suene a publicidad masiva, que les dé un motivo real para volver ([novedad, producto nuevo o beneficio]) y que termine con una sola pregunta fácil de responder. Dame 3 versiones distintas.</t>
  </si>
  <si>
    <t>Guion para un video corto</t>
  </si>
  <si>
    <t>Armame el guion de un video vertical de 20 segundos para Instagram y TikTok sobre [tema], para un negocio de [rubro]. Estructura: una frase que llame la atención en los primeros 2 segundos, 3 ideas cortas y un cierre que invite a seguir la cuenta. Indicame qué se ve en pantalla en cada parte y el texto que va escrito encima del video.</t>
  </si>
  <si>
    <t>Ordenar tu día</t>
  </si>
  <si>
    <t>Estas son las tareas que tengo hoy en mi negocio: [lista]. Atiendo al público de [horario]. Ordenalas por prioridad, decime cuáles puedo delegar o dejar para otro día, cuáles se podrían automatizar, y armame un horario realista que deje 30 minutos libres para imprevistos.</t>
  </si>
  <si>
    <t>Cobrar una deuda sin pelearte</t>
  </si>
  <si>
    <t>Un cliente me debe $ [monto] desde hace [tiempo] por [qué le vendiste]. Escribí 3 mensajes de WhatsApp para recordárselo: el primero amable, el segundo más directo y el tercero firme pero respetuoso. Que ninguno suene agresivo y que todos ofrezcan una forma concreta de pagar: [transferencia, efectivo o en cuotas].</t>
  </si>
  <si>
    <t>Para que salga mejor</t>
  </si>
  <si>
    <t>Funcionan en cualquier asistente de IA: ChatGPT, Gemini, Copilot o Meta AI (el círculo azul de WhatsApp). Las versiones gratis alcanzan.</t>
  </si>
  <si>
    <t>Cuanto más le cuentes de tu negocio (qué vendés, a quién, en qué ciudad), mejor es la respuesta.</t>
  </si>
  <si>
    <t>Si la respuesta no te convence, pedile un cambio: "más corto", "más informal", "sin emojis".</t>
  </si>
  <si>
    <t>La IA se puede equivocar: revisá siempre los números y los textos antes de usarlos.</t>
  </si>
  <si>
    <t>No pegues datos personales de tus clientes (DNI, tarjetas, direcciones) en un asistente de 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</si>
</sst>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&quot;$&quot; #,##0"/>
    <numFmt numFmtId="166" formatCode="&quot;Sobra $ &quot;#,##0;&quot;Falta $ &quot;#,##0;&quot;Sin diferencia&quot;"/>
    <numFmt numFmtId="167" formatCode="ddd dd/mm"/>
  </numFmts>
  <fonts count="18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b/>
      <color rgb="FF0F4C57"/>
      <sz val="12"/>
      <name val="Calibri"/>
    </font>
    <font>
      <color rgb="FF1B2A32"/>
      <sz val="12"/>
      <name val="Calibri"/>
    </font>
    <font>
      <b/>
      <color rgb="FF0F4C57"/>
      <sz val="14"/>
      <name val="Calibri"/>
    </font>
    <font>
      <u/>
      <color rgb="FF0B6E7A"/>
      <sz val="12"/>
      <name val="Calibri"/>
    </font>
    <font>
      <i/>
      <color rgb="FF6B7B86"/>
      <sz val="10"/>
      <name val="Calibri"/>
    </font>
    <font>
      <b/>
      <color rgb="FFFFFFFF"/>
      <sz val="18"/>
      <name val="Calibri"/>
    </font>
    <font>
      <color rgb="FF6B7B86"/>
      <sz val="11"/>
      <name val="Calibri"/>
    </font>
    <font>
      <b/>
      <color rgb="FF1B2A32"/>
      <name val="Calibri"/>
    </font>
    <font>
      <color rgb="FF1B2A32"/>
      <name val="Calibri"/>
    </font>
    <font>
      <b/>
      <color rgb="FFFFFFFF"/>
      <name val="Calibri"/>
    </font>
    <font>
      <i/>
      <color rgb="FF6B7B86"/>
      <name val="Calibri"/>
    </font>
    <font>
      <color rgb="FF6B7B86"/>
      <sz val="10"/>
      <name val="Calibri"/>
    </font>
    <font>
      <b/>
      <color rgb="FF1B2A32"/>
      <sz val="11"/>
      <name val="Calibri"/>
    </font>
    <font>
      <color rgb="FF1B2A32"/>
      <sz val="11"/>
      <name val="Calibri"/>
    </font>
    <font>
      <b/>
      <color rgb="FF0F4C57"/>
      <sz val="13"/>
      <name val="Calibri"/>
    </font>
    <font>
      <b/>
      <color rgb="FF0F4C5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4C57"/>
      </patternFill>
    </fill>
    <fill>
      <patternFill patternType="solid">
        <fgColor rgb="FFFFF6CC"/>
      </patternFill>
    </fill>
    <fill>
      <patternFill patternType="solid">
        <fgColor rgb="FFE3F3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0DADF"/>
      </left>
      <right style="thin">
        <color rgb="FFD0DADF"/>
      </right>
      <top style="thin">
        <color rgb="FFD0DADF"/>
      </top>
      <bottom style="thin">
        <color rgb="FFD0DAD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7" fillId="2" borderId="0" xfId="0" applyFont="1" applyFill="1" applyAlignment="1">
      <alignment vertical="center" indent="1"/>
    </xf>
    <xf numFmtId="0" fontId="8" fillId="0" borderId="0" xfId="0" applyFont="1" applyAlignment="1">
      <alignment vertical="center" wrapText="1" indent="1"/>
    </xf>
    <xf numFmtId="0" fontId="9" fillId="0" borderId="0" xfId="0" applyFont="1" applyAlignment="1">
      <alignment vertical="center"/>
    </xf>
    <xf numFmtId="9" fontId="10" fillId="3" borderId="1" xfId="0" applyNumberFormat="1" applyFont="1" applyFill="1" applyBorder="1" applyProtection="1">
      <protection locked="0"/>
    </xf>
    <xf numFmtId="0" fontId="6" fillId="0" borderId="0" xfId="0" applyFont="1" applyAlignment="1">
      <alignment vertical="center" wrapText="1" indent="1"/>
    </xf>
    <xf numFmtId="164" fontId="10" fillId="3" borderId="1" xfId="0" applyNumberFormat="1" applyFont="1" applyFill="1" applyBorder="1" applyProtection="1">
      <protection locked="0"/>
    </xf>
    <xf numFmtId="165" fontId="10" fillId="3" borderId="1" xfId="0" applyNumberFormat="1" applyFont="1" applyFill="1" applyBorder="1" applyProtection="1"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Protection="1">
      <protection locked="0"/>
    </xf>
    <xf numFmtId="165" fontId="2" fillId="4" borderId="1" xfId="0" applyNumberFormat="1" applyFont="1" applyFill="1" applyBorder="1"/>
    <xf numFmtId="165" fontId="9" fillId="4" borderId="1" xfId="0" applyNumberFormat="1" applyFont="1" applyFill="1" applyBorder="1"/>
    <xf numFmtId="164" fontId="9" fillId="4" borderId="1" xfId="0" applyNumberFormat="1" applyFont="1" applyFill="1" applyBorder="1"/>
    <xf numFmtId="0" fontId="10" fillId="3" borderId="1" xfId="0" applyFont="1" applyFill="1" applyBorder="1" applyProtection="1">
      <protection locked="0"/>
    </xf>
    <xf numFmtId="0" fontId="13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1" fontId="10" fillId="3" borderId="1" xfId="0" applyNumberFormat="1" applyFont="1" applyFill="1" applyBorder="1" applyProtection="1">
      <protection locked="0"/>
    </xf>
    <xf numFmtId="165" fontId="9" fillId="4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1" fontId="9" fillId="4" borderId="1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 applyProtection="1">
      <protection locked="0"/>
    </xf>
    <xf numFmtId="165" fontId="0" fillId="0" borderId="0" xfId="0" applyNumberFormat="1"/>
    <xf numFmtId="0" fontId="10" fillId="3" borderId="1" xfId="0" applyFont="1" applyFill="1" applyBorder="1" applyAlignment="1" applyProtection="1">
      <protection locked="0"/>
    </xf>
    <xf numFmtId="165" fontId="11" fillId="2" borderId="1" xfId="0" applyNumberFormat="1" applyFont="1" applyFill="1" applyBorder="1" applyAlignment="1">
      <alignment horizontal="center"/>
    </xf>
    <xf numFmtId="165" fontId="11" fillId="2" borderId="1" xfId="0" applyNumberFormat="1" applyFont="1" applyFill="1" applyBorder="1" applyAlignment="1">
      <alignment horizontal="right"/>
    </xf>
    <xf numFmtId="166" fontId="11" fillId="2" borderId="1" xfId="0" applyNumberFormat="1" applyFont="1" applyFill="1" applyBorder="1" applyAlignment="1">
      <alignment horizontal="right"/>
    </xf>
    <xf numFmtId="1" fontId="9" fillId="4" borderId="1" xfId="0" applyNumberFormat="1" applyFont="1" applyFill="1" applyBorder="1"/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left" vertical="top" wrapText="1"/>
    </xf>
    <xf numFmtId="0" fontId="15" fillId="5" borderId="1" xfId="0" applyFont="1" applyFill="1" applyBorder="1" applyAlignment="1">
      <alignment horizontal="left" vertical="top" wrapText="1"/>
    </xf>
    <xf numFmtId="0" fontId="16" fillId="0" borderId="0" xfId="0" applyFont="1"/>
    <xf numFmtId="0" fontId="17" fillId="0" borderId="0" xfId="0" applyFont="1" applyAlignment="1">
      <alignment horizontal="center"/>
    </xf>
    <xf numFmtId="0" fontId="15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b/>
        <color rgb="FFC62828"/>
      </font>
    </dxf>
    <dxf>
      <font>
        <b/>
        <color rgb="FFC62828"/>
      </font>
      <fill>
        <patternFill patternType="solid">
          <bgColor rgb="FFFFD9D9"/>
        </patternFill>
      </fill>
    </dxf>
    <dxf>
      <font>
        <b/>
        <color rgb="FF8A5A00"/>
      </font>
      <fill>
        <patternFill patternType="solid">
          <bgColor rgb="FFFFEDC2"/>
        </patternFill>
      </fill>
    </dxf>
    <dxf>
      <font>
        <b/>
        <color rgb="FFC62828"/>
      </font>
    </dxf>
    <dxf>
      <font>
        <b/>
        <color rgb="FF9B1C1C"/>
      </font>
      <fill>
        <patternFill patternType="solid">
          <bgColor rgb="FFFFD9D9"/>
        </patternFill>
      </fill>
    </dxf>
    <dxf>
      <font>
        <b/>
        <color rgb="FF8A5A00"/>
      </font>
      <fill>
        <patternFill patternType="solid">
          <bgColor rgb="FFFFED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Precios&apos;!A1" TargetMode="External"/><Relationship Id="rId2" Type="http://schemas.openxmlformats.org/officeDocument/2006/relationships/hyperlink" Target="#&apos;Caja diaria&apos;!A1" TargetMode="External"/><Relationship Id="rId3" Type="http://schemas.openxmlformats.org/officeDocument/2006/relationships/hyperlink" Target="#&apos;Stock&apos;!A1" TargetMode="External"/><Relationship Id="rId4" Type="http://schemas.openxmlformats.org/officeDocument/2006/relationships/hyperlink" Target="#&apos;Pedidos para la IA&apos;!A1" TargetMode="External"/><Relationship Id="rId5" Type="http://schemas.openxmlformats.org/officeDocument/2006/relationships/hyperlink" Target="https://wa.me/5493644167738?text=Hola%2C%20descargu%C3%A9%20el%20kit%20gratis%20y%20quiero%20ordenar%20mi%20negocio" TargetMode="External"/><Relationship Id="rId6" Type="http://schemas.openxmlformats.org/officeDocument/2006/relationships/hyperlink" Target="https://sintesisaplicada.com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a.me/5493644167738?text=Hola%2C%20descargu%C3%A9%20el%20kit%20gratis%20y%20quiero%20ordenar%20mi%20negocio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a.me/5493644167738?text=Hola%2C%20descargu%C3%A9%20el%20kit%20gratis%20y%20quiero%20ordenar%20mi%20negocio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a.me/5493644167738?text=Hola%2C%20descargu%C3%A9%20el%20kit%20gratis%20y%20quiero%20ordenar%20mi%20negocio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a.me/5493644167738?text=Hola%2C%20descargu%C3%A9%20el%20kit%20gratis%20y%20quiero%20ordenar%20mi%20nego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4C57"/>
    <pageSetUpPr fitToPage="1"/>
  </sheetPr>
  <dimension ref="A1:B2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04" customWidth="1"/>
  </cols>
  <sheetData>
    <row r="1" ht="50" customHeight="1" spans="1:2" x14ac:dyDescent="0.25">
      <c r="A1" s="1" t="s">
        <v>0</v>
      </c>
      <c r="B1" s="1"/>
    </row>
    <row r="2" ht="20" customHeight="1" spans="1:2" x14ac:dyDescent="0.25">
      <c r="A2" s="2" t="s">
        <v>1</v>
      </c>
      <c r="B2" s="3" t="s">
        <v>1</v>
      </c>
    </row>
    <row r="3" ht="24" customHeight="1" spans="1:2" x14ac:dyDescent="0.25">
      <c r="A3" s="2" t="s">
        <v>1</v>
      </c>
      <c r="B3" s="4" t="s">
        <v>2</v>
      </c>
    </row>
    <row r="4" ht="20" customHeight="1" spans="1:2" x14ac:dyDescent="0.25">
      <c r="A4" s="2" t="s">
        <v>3</v>
      </c>
      <c r="B4" s="5" t="s">
        <v>4</v>
      </c>
    </row>
    <row r="5" ht="20" customHeight="1" spans="1:2" x14ac:dyDescent="0.25">
      <c r="A5" s="2" t="s">
        <v>5</v>
      </c>
      <c r="B5" s="5" t="s">
        <v>6</v>
      </c>
    </row>
    <row r="6" ht="20" customHeight="1" spans="1:2" x14ac:dyDescent="0.25">
      <c r="A6" s="2" t="s">
        <v>7</v>
      </c>
      <c r="B6" s="5" t="s">
        <v>8</v>
      </c>
    </row>
    <row r="7" ht="20" customHeight="1" spans="1:2" x14ac:dyDescent="0.25">
      <c r="A7" s="2" t="s">
        <v>9</v>
      </c>
      <c r="B7" s="5" t="s">
        <v>10</v>
      </c>
    </row>
    <row r="8" ht="20" customHeight="1" spans="1:2" x14ac:dyDescent="0.25">
      <c r="A8" s="2" t="s">
        <v>1</v>
      </c>
      <c r="B8" s="3" t="s">
        <v>1</v>
      </c>
    </row>
    <row r="9" ht="24" customHeight="1" spans="1:2" x14ac:dyDescent="0.25">
      <c r="A9" s="2" t="s">
        <v>1</v>
      </c>
      <c r="B9" s="4" t="s">
        <v>11</v>
      </c>
    </row>
    <row r="10" ht="20" customHeight="1" spans="1:2" x14ac:dyDescent="0.25">
      <c r="A10" s="6" t="s">
        <v>1</v>
      </c>
      <c r="B10" s="3" t="s">
        <v>12</v>
      </c>
    </row>
    <row r="11" ht="20" customHeight="1" spans="1:2" x14ac:dyDescent="0.25">
      <c r="A11" s="7" t="s">
        <v>1</v>
      </c>
      <c r="B11" s="3" t="s">
        <v>13</v>
      </c>
    </row>
    <row r="12" ht="20" customHeight="1" spans="1:2" x14ac:dyDescent="0.25">
      <c r="A12" s="2" t="s">
        <v>14</v>
      </c>
      <c r="B12" s="3" t="s">
        <v>15</v>
      </c>
    </row>
    <row r="13" ht="20" customHeight="1" spans="1:2" x14ac:dyDescent="0.25">
      <c r="A13" s="2" t="s">
        <v>14</v>
      </c>
      <c r="B13" s="3" t="s">
        <v>16</v>
      </c>
    </row>
    <row r="14" ht="20" customHeight="1" spans="1:2" x14ac:dyDescent="0.25">
      <c r="A14" s="2" t="s">
        <v>14</v>
      </c>
      <c r="B14" s="3" t="s">
        <v>17</v>
      </c>
    </row>
    <row r="15" ht="36" customHeight="1" spans="1:2" x14ac:dyDescent="0.25">
      <c r="A15" s="2" t="s">
        <v>14</v>
      </c>
      <c r="B15" s="3" t="s">
        <v>18</v>
      </c>
    </row>
    <row r="16" ht="20" customHeight="1" spans="1:2" x14ac:dyDescent="0.25">
      <c r="A16" s="2" t="s">
        <v>14</v>
      </c>
      <c r="B16" s="3" t="s">
        <v>19</v>
      </c>
    </row>
    <row r="17" ht="20" customHeight="1" spans="1:2" x14ac:dyDescent="0.25">
      <c r="A17" s="2" t="s">
        <v>1</v>
      </c>
      <c r="B17" s="3" t="s">
        <v>1</v>
      </c>
    </row>
    <row r="18" ht="24" customHeight="1" spans="1:2" x14ac:dyDescent="0.25">
      <c r="A18" s="2" t="s">
        <v>1</v>
      </c>
      <c r="B18" s="4" t="s">
        <v>20</v>
      </c>
    </row>
    <row r="19" ht="52" customHeight="1" spans="1:2" x14ac:dyDescent="0.25">
      <c r="A19" s="2" t="s">
        <v>1</v>
      </c>
      <c r="B19" s="3" t="s">
        <v>21</v>
      </c>
    </row>
    <row r="20" ht="20" customHeight="1" spans="1:2" x14ac:dyDescent="0.25">
      <c r="A20" s="2" t="s">
        <v>1</v>
      </c>
      <c r="B20" s="3" t="s">
        <v>1</v>
      </c>
    </row>
    <row r="21" ht="20" customHeight="1" spans="1:2" x14ac:dyDescent="0.25">
      <c r="A21" s="2" t="s">
        <v>1</v>
      </c>
      <c r="B21" s="8" t="s">
        <v>22</v>
      </c>
    </row>
    <row r="22" ht="20" customHeight="1" spans="1:2" x14ac:dyDescent="0.25">
      <c r="A22" s="2" t="s">
        <v>1</v>
      </c>
      <c r="B22" s="3" t="s">
        <v>1</v>
      </c>
    </row>
    <row r="23" ht="24" customHeight="1" spans="1:2" x14ac:dyDescent="0.25">
      <c r="A23" s="2" t="s">
        <v>1</v>
      </c>
      <c r="B23" s="4" t="s">
        <v>23</v>
      </c>
    </row>
    <row r="24" ht="36" customHeight="1" spans="1:2" x14ac:dyDescent="0.25">
      <c r="A24" s="2" t="s">
        <v>1</v>
      </c>
      <c r="B24" s="3" t="s">
        <v>24</v>
      </c>
    </row>
    <row r="25" ht="20" customHeight="1" spans="1:2" x14ac:dyDescent="0.25">
      <c r="A25" s="2" t="s">
        <v>1</v>
      </c>
      <c r="B25" s="5" t="s">
        <v>25</v>
      </c>
    </row>
    <row r="26" ht="20" customHeight="1" spans="1:2" x14ac:dyDescent="0.25">
      <c r="A26" s="2" t="s">
        <v>1</v>
      </c>
      <c r="B26" s="5" t="s">
        <v>26</v>
      </c>
    </row>
    <row r="27" ht="20" customHeight="1" spans="1:2" x14ac:dyDescent="0.25">
      <c r="A27" s="2" t="s">
        <v>1</v>
      </c>
      <c r="B27" s="3" t="s">
        <v>27</v>
      </c>
    </row>
  </sheetData>
  <mergeCells count="1">
    <mergeCell ref="A1:B1"/>
  </mergeCells>
  <hyperlinks>
    <hyperlink ref="B4" r:id="rId1" location="#'Precios'!A1"/>
    <hyperlink ref="B5" r:id="rId2" location="#'Caja diaria'!A1"/>
    <hyperlink ref="B6" r:id="rId3" location="#'Stock'!A1"/>
    <hyperlink ref="B7" r:id="rId4" location="#'Pedidos para la IA'!A1"/>
    <hyperlink ref="B25" r:id="rId5"/>
    <hyperlink ref="B26" r:id="rId6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0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2" max="3" width="15" customWidth="1"/>
    <col min="4" max="4" width="17" customWidth="1"/>
    <col min="5" max="5" width="16" customWidth="1"/>
    <col min="6" max="6" width="13" customWidth="1"/>
    <col min="7" max="8" width="19" customWidth="1"/>
  </cols>
  <sheetData>
    <row r="1" ht="36" customHeight="1" spans="1:8" x14ac:dyDescent="0.25">
      <c r="A1" s="9" t="s">
        <v>28</v>
      </c>
      <c r="B1" s="9"/>
      <c r="C1" s="9"/>
      <c r="D1" s="9"/>
      <c r="E1" s="9"/>
      <c r="F1" s="9"/>
      <c r="G1" s="9"/>
      <c r="H1" s="9"/>
    </row>
    <row r="2" ht="48" customHeight="1" spans="1:8" x14ac:dyDescent="0.25">
      <c r="A2" s="10" t="s">
        <v>29</v>
      </c>
      <c r="B2" s="10"/>
      <c r="C2" s="10"/>
      <c r="D2" s="10"/>
      <c r="E2" s="10"/>
      <c r="F2" s="10"/>
      <c r="G2" s="10"/>
      <c r="H2" s="10"/>
    </row>
    <row r="3" spans="1:8" x14ac:dyDescent="0.25"/>
    <row r="4" spans="1:8" x14ac:dyDescent="0.25">
      <c r="A4" s="11" t="s">
        <v>30</v>
      </c>
      <c r="B4" s="12">
        <v>0.3</v>
      </c>
      <c r="C4" s="13" t="s">
        <v>31</v>
      </c>
      <c r="D4" s="13"/>
      <c r="E4" s="13"/>
      <c r="F4" s="13"/>
      <c r="G4" s="13"/>
      <c r="H4" s="13"/>
    </row>
    <row r="5" spans="1:8" x14ac:dyDescent="0.25">
      <c r="A5" s="11" t="s">
        <v>32</v>
      </c>
      <c r="B5" s="14">
        <v>0</v>
      </c>
      <c r="C5" s="13"/>
      <c r="D5" s="13"/>
      <c r="E5" s="13"/>
      <c r="F5" s="13"/>
      <c r="G5" s="13"/>
      <c r="H5" s="13"/>
    </row>
    <row r="6" spans="1:8" x14ac:dyDescent="0.25">
      <c r="A6" s="11" t="s">
        <v>33</v>
      </c>
      <c r="B6" s="15">
        <v>50</v>
      </c>
      <c r="C6" s="13"/>
      <c r="D6" s="13"/>
      <c r="E6" s="13"/>
      <c r="F6" s="13"/>
      <c r="G6" s="13"/>
      <c r="H6" s="13"/>
    </row>
    <row r="7" spans="1:8" x14ac:dyDescent="0.25"/>
    <row r="8" ht="48" customHeight="1" spans="1:8" x14ac:dyDescent="0.25">
      <c r="A8" s="16" t="s">
        <v>34</v>
      </c>
      <c r="B8" s="16" t="s">
        <v>35</v>
      </c>
      <c r="C8" s="16" t="s">
        <v>36</v>
      </c>
      <c r="D8" s="16" t="s">
        <v>37</v>
      </c>
      <c r="E8" s="16" t="s">
        <v>38</v>
      </c>
      <c r="F8" s="16" t="s">
        <v>39</v>
      </c>
      <c r="G8" s="16" t="s">
        <v>40</v>
      </c>
      <c r="H8" s="16" t="s">
        <v>41</v>
      </c>
    </row>
    <row r="9" spans="1:8" x14ac:dyDescent="0.25">
      <c r="A9" s="17" t="s">
        <v>42</v>
      </c>
      <c r="B9" s="15">
        <v>700</v>
      </c>
      <c r="C9" s="12"/>
      <c r="D9" s="18">
        <f>IF(NOT(ISNUMBER(B9)),"",IF(B9&lt;=0,"",IF(NOT(ISNUMBER(IF(C9="",SUM($B$4),C9))),"Revisá el margen",IF(OR(IF(C9="",SUM($B$4),C9)&lt;0,IF(C9="",SUM($B$4),C9)&gt;=1),"Revisá el margen",IF(SUM($B$6)&gt;0,CEILING(ROUND(B9/(1-IF(C9="",SUM($B$4),C9))*(1+SUM($B$5)),2),SUM($B$6)),ROUND(B9/(1-IF(C9="",SUM($B$4),C9))*(1+SUM($B$5)),2))))))</f>
        <v>1000</v>
      </c>
      <c r="E9" s="19">
        <f>IF(ISNUMBER(D9),ROUND(D9/(1+SUM($B$5))-B9,2),"")</f>
        <v>300</v>
      </c>
      <c r="F9" s="20">
        <f>IF(ISNUMBER(D9),ROUND(E9/(D9/(1+SUM($B$5))),4),"")</f>
        <v>0.3</v>
      </c>
      <c r="G9" s="19">
        <f>IF(ISNUMBER(D9),ROUND(B9*(1+IF(C9="",SUM($B$4),C9))*(1+SUM($B$5)),2),"")</f>
        <v>910</v>
      </c>
      <c r="H9" s="19">
        <f>IF(ISNUMBER(D9),ROUND((D9-G9)/(1+SUM($B$5)),2),"")</f>
        <v>90</v>
      </c>
    </row>
    <row r="10" spans="1:8" x14ac:dyDescent="0.25">
      <c r="A10" s="17" t="s">
        <v>43</v>
      </c>
      <c r="B10" s="15">
        <v>2100</v>
      </c>
      <c r="C10" s="12"/>
      <c r="D10" s="18">
        <f>IF(NOT(ISNUMBER(B10)),"",IF(B10&lt;=0,"",IF(NOT(ISNUMBER(IF(C10="",SUM($B$4),C10))),"Revisá el margen",IF(OR(IF(C10="",SUM($B$4),C10)&lt;0,IF(C10="",SUM($B$4),C10)&gt;=1),"Revisá el margen",IF(SUM($B$6)&gt;0,CEILING(ROUND(B10/(1-IF(C10="",SUM($B$4),C10))*(1+SUM($B$5)),2),SUM($B$6)),ROUND(B10/(1-IF(C10="",SUM($B$4),C10))*(1+SUM($B$5)),2))))))</f>
        <v>3000</v>
      </c>
      <c r="E10" s="19">
        <f>IF(ISNUMBER(D10),ROUND(D10/(1+SUM($B$5))-B10,2),"")</f>
        <v>900</v>
      </c>
      <c r="F10" s="20">
        <f>IF(ISNUMBER(D10),ROUND(E10/(D10/(1+SUM($B$5))),4),"")</f>
        <v>0.3</v>
      </c>
      <c r="G10" s="19">
        <f>IF(ISNUMBER(D10),ROUND(B10*(1+IF(C10="",SUM($B$4),C10))*(1+SUM($B$5)),2),"")</f>
        <v>2730</v>
      </c>
      <c r="H10" s="19">
        <f>IF(ISNUMBER(D10),ROUND((D10-G10)/(1+SUM($B$5)),2),"")</f>
        <v>270</v>
      </c>
    </row>
    <row r="11" spans="1:8" x14ac:dyDescent="0.25">
      <c r="A11" s="17" t="s">
        <v>44</v>
      </c>
      <c r="B11" s="15">
        <v>3150</v>
      </c>
      <c r="C11" s="12">
        <v>0.35</v>
      </c>
      <c r="D11" s="18">
        <f>IF(NOT(ISNUMBER(B11)),"",IF(B11&lt;=0,"",IF(NOT(ISNUMBER(IF(C11="",SUM($B$4),C11))),"Revisá el margen",IF(OR(IF(C11="",SUM($B$4),C11)&lt;0,IF(C11="",SUM($B$4),C11)&gt;=1),"Revisá el margen",IF(SUM($B$6)&gt;0,CEILING(ROUND(B11/(1-IF(C11="",SUM($B$4),C11))*(1+SUM($B$5)),2),SUM($B$6)),ROUND(B11/(1-IF(C11="",SUM($B$4),C11))*(1+SUM($B$5)),2))))))</f>
        <v>4850</v>
      </c>
      <c r="E11" s="19">
        <f>IF(ISNUMBER(D11),ROUND(D11/(1+SUM($B$5))-B11,2),"")</f>
        <v>1700</v>
      </c>
      <c r="F11" s="20">
        <f>IF(ISNUMBER(D11),ROUND(E11/(D11/(1+SUM($B$5))),4),"")</f>
        <v>0.3505</v>
      </c>
      <c r="G11" s="19">
        <f>IF(ISNUMBER(D11),ROUND(B11*(1+IF(C11="",SUM($B$4),C11))*(1+SUM($B$5)),2),"")</f>
        <v>4252.5</v>
      </c>
      <c r="H11" s="19">
        <f>IF(ISNUMBER(D11),ROUND((D11-G11)/(1+SUM($B$5)),2),"")</f>
        <v>597.5</v>
      </c>
    </row>
    <row r="12" spans="1:8" x14ac:dyDescent="0.25">
      <c r="A12" s="21"/>
      <c r="B12" s="15"/>
      <c r="C12" s="12"/>
      <c r="D12" s="18" t="str">
        <f>IF(NOT(ISNUMBER(B12)),"",IF(B12&lt;=0,"",IF(NOT(ISNUMBER(IF(C12="",SUM($B$4),C12))),"Revisá el margen",IF(OR(IF(C12="",SUM($B$4),C12)&lt;0,IF(C12="",SUM($B$4),C12)&gt;=1),"Revisá el margen",IF(SUM($B$6)&gt;0,CEILING(ROUND(B12/(1-IF(C12="",SUM($B$4),C12))*(1+SUM($B$5)),2),SUM($B$6)),ROUND(B12/(1-IF(C12="",SUM($B$4),C12))*(1+SUM($B$5)),2))))))</f>
        <v/>
      </c>
      <c r="E12" s="19" t="str">
        <f>IF(ISNUMBER(D12),ROUND(D12/(1+SUM($B$5))-B12,2),"")</f>
        <v/>
      </c>
      <c r="F12" s="20" t="str">
        <f>IF(ISNUMBER(D12),ROUND(E12/(D12/(1+SUM($B$5))),4),"")</f>
        <v/>
      </c>
      <c r="G12" s="19" t="str">
        <f>IF(ISNUMBER(D12),ROUND(B12*(1+IF(C12="",SUM($B$4),C12))*(1+SUM($B$5)),2),"")</f>
        <v/>
      </c>
      <c r="H12" s="19" t="str">
        <f>IF(ISNUMBER(D12),ROUND((D12-G12)/(1+SUM($B$5)),2),"")</f>
        <v/>
      </c>
    </row>
    <row r="13" spans="1:8" x14ac:dyDescent="0.25">
      <c r="A13" s="21"/>
      <c r="B13" s="15"/>
      <c r="C13" s="12"/>
      <c r="D13" s="18" t="str">
        <f>IF(NOT(ISNUMBER(B13)),"",IF(B13&lt;=0,"",IF(NOT(ISNUMBER(IF(C13="",SUM($B$4),C13))),"Revisá el margen",IF(OR(IF(C13="",SUM($B$4),C13)&lt;0,IF(C13="",SUM($B$4),C13)&gt;=1),"Revisá el margen",IF(SUM($B$6)&gt;0,CEILING(ROUND(B13/(1-IF(C13="",SUM($B$4),C13))*(1+SUM($B$5)),2),SUM($B$6)),ROUND(B13/(1-IF(C13="",SUM($B$4),C13))*(1+SUM($B$5)),2))))))</f>
        <v/>
      </c>
      <c r="E13" s="19" t="str">
        <f>IF(ISNUMBER(D13),ROUND(D13/(1+SUM($B$5))-B13,2),"")</f>
        <v/>
      </c>
      <c r="F13" s="20" t="str">
        <f>IF(ISNUMBER(D13),ROUND(E13/(D13/(1+SUM($B$5))),4),"")</f>
        <v/>
      </c>
      <c r="G13" s="19" t="str">
        <f>IF(ISNUMBER(D13),ROUND(B13*(1+IF(C13="",SUM($B$4),C13))*(1+SUM($B$5)),2),"")</f>
        <v/>
      </c>
      <c r="H13" s="19" t="str">
        <f>IF(ISNUMBER(D13),ROUND((D13-G13)/(1+SUM($B$5)),2),"")</f>
        <v/>
      </c>
    </row>
    <row r="14" spans="1:8" x14ac:dyDescent="0.25">
      <c r="A14" s="21"/>
      <c r="B14" s="15"/>
      <c r="C14" s="12"/>
      <c r="D14" s="18" t="str">
        <f>IF(NOT(ISNUMBER(B14)),"",IF(B14&lt;=0,"",IF(NOT(ISNUMBER(IF(C14="",SUM($B$4),C14))),"Revisá el margen",IF(OR(IF(C14="",SUM($B$4),C14)&lt;0,IF(C14="",SUM($B$4),C14)&gt;=1),"Revisá el margen",IF(SUM($B$6)&gt;0,CEILING(ROUND(B14/(1-IF(C14="",SUM($B$4),C14))*(1+SUM($B$5)),2),SUM($B$6)),ROUND(B14/(1-IF(C14="",SUM($B$4),C14))*(1+SUM($B$5)),2))))))</f>
        <v/>
      </c>
      <c r="E14" s="19" t="str">
        <f>IF(ISNUMBER(D14),ROUND(D14/(1+SUM($B$5))-B14,2),"")</f>
        <v/>
      </c>
      <c r="F14" s="20" t="str">
        <f>IF(ISNUMBER(D14),ROUND(E14/(D14/(1+SUM($B$5))),4),"")</f>
        <v/>
      </c>
      <c r="G14" s="19" t="str">
        <f>IF(ISNUMBER(D14),ROUND(B14*(1+IF(C14="",SUM($B$4),C14))*(1+SUM($B$5)),2),"")</f>
        <v/>
      </c>
      <c r="H14" s="19" t="str">
        <f>IF(ISNUMBER(D14),ROUND((D14-G14)/(1+SUM($B$5)),2),"")</f>
        <v/>
      </c>
    </row>
    <row r="15" spans="1:8" x14ac:dyDescent="0.25">
      <c r="A15" s="21"/>
      <c r="B15" s="15"/>
      <c r="C15" s="12"/>
      <c r="D15" s="18" t="str">
        <f>IF(NOT(ISNUMBER(B15)),"",IF(B15&lt;=0,"",IF(NOT(ISNUMBER(IF(C15="",SUM($B$4),C15))),"Revisá el margen",IF(OR(IF(C15="",SUM($B$4),C15)&lt;0,IF(C15="",SUM($B$4),C15)&gt;=1),"Revisá el margen",IF(SUM($B$6)&gt;0,CEILING(ROUND(B15/(1-IF(C15="",SUM($B$4),C15))*(1+SUM($B$5)),2),SUM($B$6)),ROUND(B15/(1-IF(C15="",SUM($B$4),C15))*(1+SUM($B$5)),2))))))</f>
        <v/>
      </c>
      <c r="E15" s="19" t="str">
        <f>IF(ISNUMBER(D15),ROUND(D15/(1+SUM($B$5))-B15,2),"")</f>
        <v/>
      </c>
      <c r="F15" s="20" t="str">
        <f>IF(ISNUMBER(D15),ROUND(E15/(D15/(1+SUM($B$5))),4),"")</f>
        <v/>
      </c>
      <c r="G15" s="19" t="str">
        <f>IF(ISNUMBER(D15),ROUND(B15*(1+IF(C15="",SUM($B$4),C15))*(1+SUM($B$5)),2),"")</f>
        <v/>
      </c>
      <c r="H15" s="19" t="str">
        <f>IF(ISNUMBER(D15),ROUND((D15-G15)/(1+SUM($B$5)),2),"")</f>
        <v/>
      </c>
    </row>
    <row r="16" spans="1:8" x14ac:dyDescent="0.25">
      <c r="A16" s="21"/>
      <c r="B16" s="15"/>
      <c r="C16" s="12"/>
      <c r="D16" s="18" t="str">
        <f>IF(NOT(ISNUMBER(B16)),"",IF(B16&lt;=0,"",IF(NOT(ISNUMBER(IF(C16="",SUM($B$4),C16))),"Revisá el margen",IF(OR(IF(C16="",SUM($B$4),C16)&lt;0,IF(C16="",SUM($B$4),C16)&gt;=1),"Revisá el margen",IF(SUM($B$6)&gt;0,CEILING(ROUND(B16/(1-IF(C16="",SUM($B$4),C16))*(1+SUM($B$5)),2),SUM($B$6)),ROUND(B16/(1-IF(C16="",SUM($B$4),C16))*(1+SUM($B$5)),2))))))</f>
        <v/>
      </c>
      <c r="E16" s="19" t="str">
        <f>IF(ISNUMBER(D16),ROUND(D16/(1+SUM($B$5))-B16,2),"")</f>
        <v/>
      </c>
      <c r="F16" s="20" t="str">
        <f>IF(ISNUMBER(D16),ROUND(E16/(D16/(1+SUM($B$5))),4),"")</f>
        <v/>
      </c>
      <c r="G16" s="19" t="str">
        <f>IF(ISNUMBER(D16),ROUND(B16*(1+IF(C16="",SUM($B$4),C16))*(1+SUM($B$5)),2),"")</f>
        <v/>
      </c>
      <c r="H16" s="19" t="str">
        <f>IF(ISNUMBER(D16),ROUND((D16-G16)/(1+SUM($B$5)),2),"")</f>
        <v/>
      </c>
    </row>
    <row r="17" spans="1:8" x14ac:dyDescent="0.25">
      <c r="A17" s="21"/>
      <c r="B17" s="15"/>
      <c r="C17" s="12"/>
      <c r="D17" s="18" t="str">
        <f>IF(NOT(ISNUMBER(B17)),"",IF(B17&lt;=0,"",IF(NOT(ISNUMBER(IF(C17="",SUM($B$4),C17))),"Revisá el margen",IF(OR(IF(C17="",SUM($B$4),C17)&lt;0,IF(C17="",SUM($B$4),C17)&gt;=1),"Revisá el margen",IF(SUM($B$6)&gt;0,CEILING(ROUND(B17/(1-IF(C17="",SUM($B$4),C17))*(1+SUM($B$5)),2),SUM($B$6)),ROUND(B17/(1-IF(C17="",SUM($B$4),C17))*(1+SUM($B$5)),2))))))</f>
        <v/>
      </c>
      <c r="E17" s="19" t="str">
        <f>IF(ISNUMBER(D17),ROUND(D17/(1+SUM($B$5))-B17,2),"")</f>
        <v/>
      </c>
      <c r="F17" s="20" t="str">
        <f>IF(ISNUMBER(D17),ROUND(E17/(D17/(1+SUM($B$5))),4),"")</f>
        <v/>
      </c>
      <c r="G17" s="19" t="str">
        <f>IF(ISNUMBER(D17),ROUND(B17*(1+IF(C17="",SUM($B$4),C17))*(1+SUM($B$5)),2),"")</f>
        <v/>
      </c>
      <c r="H17" s="19" t="str">
        <f>IF(ISNUMBER(D17),ROUND((D17-G17)/(1+SUM($B$5)),2),"")</f>
        <v/>
      </c>
    </row>
    <row r="18" spans="1:8" x14ac:dyDescent="0.25">
      <c r="A18" s="21"/>
      <c r="B18" s="15"/>
      <c r="C18" s="12"/>
      <c r="D18" s="18" t="str">
        <f>IF(NOT(ISNUMBER(B18)),"",IF(B18&lt;=0,"",IF(NOT(ISNUMBER(IF(C18="",SUM($B$4),C18))),"Revisá el margen",IF(OR(IF(C18="",SUM($B$4),C18)&lt;0,IF(C18="",SUM($B$4),C18)&gt;=1),"Revisá el margen",IF(SUM($B$6)&gt;0,CEILING(ROUND(B18/(1-IF(C18="",SUM($B$4),C18))*(1+SUM($B$5)),2),SUM($B$6)),ROUND(B18/(1-IF(C18="",SUM($B$4),C18))*(1+SUM($B$5)),2))))))</f>
        <v/>
      </c>
      <c r="E18" s="19" t="str">
        <f>IF(ISNUMBER(D18),ROUND(D18/(1+SUM($B$5))-B18,2),"")</f>
        <v/>
      </c>
      <c r="F18" s="20" t="str">
        <f>IF(ISNUMBER(D18),ROUND(E18/(D18/(1+SUM($B$5))),4),"")</f>
        <v/>
      </c>
      <c r="G18" s="19" t="str">
        <f>IF(ISNUMBER(D18),ROUND(B18*(1+IF(C18="",SUM($B$4),C18))*(1+SUM($B$5)),2),"")</f>
        <v/>
      </c>
      <c r="H18" s="19" t="str">
        <f>IF(ISNUMBER(D18),ROUND((D18-G18)/(1+SUM($B$5)),2),"")</f>
        <v/>
      </c>
    </row>
    <row r="19" spans="1:8" x14ac:dyDescent="0.25">
      <c r="A19" s="21"/>
      <c r="B19" s="15"/>
      <c r="C19" s="12"/>
      <c r="D19" s="18" t="str">
        <f>IF(NOT(ISNUMBER(B19)),"",IF(B19&lt;=0,"",IF(NOT(ISNUMBER(IF(C19="",SUM($B$4),C19))),"Revisá el margen",IF(OR(IF(C19="",SUM($B$4),C19)&lt;0,IF(C19="",SUM($B$4),C19)&gt;=1),"Revisá el margen",IF(SUM($B$6)&gt;0,CEILING(ROUND(B19/(1-IF(C19="",SUM($B$4),C19))*(1+SUM($B$5)),2),SUM($B$6)),ROUND(B19/(1-IF(C19="",SUM($B$4),C19))*(1+SUM($B$5)),2))))))</f>
        <v/>
      </c>
      <c r="E19" s="19" t="str">
        <f>IF(ISNUMBER(D19),ROUND(D19/(1+SUM($B$5))-B19,2),"")</f>
        <v/>
      </c>
      <c r="F19" s="20" t="str">
        <f>IF(ISNUMBER(D19),ROUND(E19/(D19/(1+SUM($B$5))),4),"")</f>
        <v/>
      </c>
      <c r="G19" s="19" t="str">
        <f>IF(ISNUMBER(D19),ROUND(B19*(1+IF(C19="",SUM($B$4),C19))*(1+SUM($B$5)),2),"")</f>
        <v/>
      </c>
      <c r="H19" s="19" t="str">
        <f>IF(ISNUMBER(D19),ROUND((D19-G19)/(1+SUM($B$5)),2),"")</f>
        <v/>
      </c>
    </row>
    <row r="20" spans="1:8" x14ac:dyDescent="0.25">
      <c r="A20" s="21"/>
      <c r="B20" s="15"/>
      <c r="C20" s="12"/>
      <c r="D20" s="18" t="str">
        <f>IF(NOT(ISNUMBER(B20)),"",IF(B20&lt;=0,"",IF(NOT(ISNUMBER(IF(C20="",SUM($B$4),C20))),"Revisá el margen",IF(OR(IF(C20="",SUM($B$4),C20)&lt;0,IF(C20="",SUM($B$4),C20)&gt;=1),"Revisá el margen",IF(SUM($B$6)&gt;0,CEILING(ROUND(B20/(1-IF(C20="",SUM($B$4),C20))*(1+SUM($B$5)),2),SUM($B$6)),ROUND(B20/(1-IF(C20="",SUM($B$4),C20))*(1+SUM($B$5)),2))))))</f>
        <v/>
      </c>
      <c r="E20" s="19" t="str">
        <f>IF(ISNUMBER(D20),ROUND(D20/(1+SUM($B$5))-B20,2),"")</f>
        <v/>
      </c>
      <c r="F20" s="20" t="str">
        <f>IF(ISNUMBER(D20),ROUND(E20/(D20/(1+SUM($B$5))),4),"")</f>
        <v/>
      </c>
      <c r="G20" s="19" t="str">
        <f>IF(ISNUMBER(D20),ROUND(B20*(1+IF(C20="",SUM($B$4),C20))*(1+SUM($B$5)),2),"")</f>
        <v/>
      </c>
      <c r="H20" s="19" t="str">
        <f>IF(ISNUMBER(D20),ROUND((D20-G20)/(1+SUM($B$5)),2),"")</f>
        <v/>
      </c>
    </row>
    <row r="21" spans="1:8" x14ac:dyDescent="0.25">
      <c r="A21" s="21"/>
      <c r="B21" s="15"/>
      <c r="C21" s="12"/>
      <c r="D21" s="18" t="str">
        <f>IF(NOT(ISNUMBER(B21)),"",IF(B21&lt;=0,"",IF(NOT(ISNUMBER(IF(C21="",SUM($B$4),C21))),"Revisá el margen",IF(OR(IF(C21="",SUM($B$4),C21)&lt;0,IF(C21="",SUM($B$4),C21)&gt;=1),"Revisá el margen",IF(SUM($B$6)&gt;0,CEILING(ROUND(B21/(1-IF(C21="",SUM($B$4),C21))*(1+SUM($B$5)),2),SUM($B$6)),ROUND(B21/(1-IF(C21="",SUM($B$4),C21))*(1+SUM($B$5)),2))))))</f>
        <v/>
      </c>
      <c r="E21" s="19" t="str">
        <f>IF(ISNUMBER(D21),ROUND(D21/(1+SUM($B$5))-B21,2),"")</f>
        <v/>
      </c>
      <c r="F21" s="20" t="str">
        <f>IF(ISNUMBER(D21),ROUND(E21/(D21/(1+SUM($B$5))),4),"")</f>
        <v/>
      </c>
      <c r="G21" s="19" t="str">
        <f>IF(ISNUMBER(D21),ROUND(B21*(1+IF(C21="",SUM($B$4),C21))*(1+SUM($B$5)),2),"")</f>
        <v/>
      </c>
      <c r="H21" s="19" t="str">
        <f>IF(ISNUMBER(D21),ROUND((D21-G21)/(1+SUM($B$5)),2),"")</f>
        <v/>
      </c>
    </row>
    <row r="22" spans="1:8" x14ac:dyDescent="0.25">
      <c r="A22" s="21"/>
      <c r="B22" s="15"/>
      <c r="C22" s="12"/>
      <c r="D22" s="18" t="str">
        <f>IF(NOT(ISNUMBER(B22)),"",IF(B22&lt;=0,"",IF(NOT(ISNUMBER(IF(C22="",SUM($B$4),C22))),"Revisá el margen",IF(OR(IF(C22="",SUM($B$4),C22)&lt;0,IF(C22="",SUM($B$4),C22)&gt;=1),"Revisá el margen",IF(SUM($B$6)&gt;0,CEILING(ROUND(B22/(1-IF(C22="",SUM($B$4),C22))*(1+SUM($B$5)),2),SUM($B$6)),ROUND(B22/(1-IF(C22="",SUM($B$4),C22))*(1+SUM($B$5)),2))))))</f>
        <v/>
      </c>
      <c r="E22" s="19" t="str">
        <f>IF(ISNUMBER(D22),ROUND(D22/(1+SUM($B$5))-B22,2),"")</f>
        <v/>
      </c>
      <c r="F22" s="20" t="str">
        <f>IF(ISNUMBER(D22),ROUND(E22/(D22/(1+SUM($B$5))),4),"")</f>
        <v/>
      </c>
      <c r="G22" s="19" t="str">
        <f>IF(ISNUMBER(D22),ROUND(B22*(1+IF(C22="",SUM($B$4),C22))*(1+SUM($B$5)),2),"")</f>
        <v/>
      </c>
      <c r="H22" s="19" t="str">
        <f>IF(ISNUMBER(D22),ROUND((D22-G22)/(1+SUM($B$5)),2),"")</f>
        <v/>
      </c>
    </row>
    <row r="23" spans="1:8" x14ac:dyDescent="0.25">
      <c r="A23" s="21"/>
      <c r="B23" s="15"/>
      <c r="C23" s="12"/>
      <c r="D23" s="18" t="str">
        <f>IF(NOT(ISNUMBER(B23)),"",IF(B23&lt;=0,"",IF(NOT(ISNUMBER(IF(C23="",SUM($B$4),C23))),"Revisá el margen",IF(OR(IF(C23="",SUM($B$4),C23)&lt;0,IF(C23="",SUM($B$4),C23)&gt;=1),"Revisá el margen",IF(SUM($B$6)&gt;0,CEILING(ROUND(B23/(1-IF(C23="",SUM($B$4),C23))*(1+SUM($B$5)),2),SUM($B$6)),ROUND(B23/(1-IF(C23="",SUM($B$4),C23))*(1+SUM($B$5)),2))))))</f>
        <v/>
      </c>
      <c r="E23" s="19" t="str">
        <f>IF(ISNUMBER(D23),ROUND(D23/(1+SUM($B$5))-B23,2),"")</f>
        <v/>
      </c>
      <c r="F23" s="20" t="str">
        <f>IF(ISNUMBER(D23),ROUND(E23/(D23/(1+SUM($B$5))),4),"")</f>
        <v/>
      </c>
      <c r="G23" s="19" t="str">
        <f>IF(ISNUMBER(D23),ROUND(B23*(1+IF(C23="",SUM($B$4),C23))*(1+SUM($B$5)),2),"")</f>
        <v/>
      </c>
      <c r="H23" s="19" t="str">
        <f>IF(ISNUMBER(D23),ROUND((D23-G23)/(1+SUM($B$5)),2),"")</f>
        <v/>
      </c>
    </row>
    <row r="24" spans="1:8" x14ac:dyDescent="0.25">
      <c r="A24" s="21"/>
      <c r="B24" s="15"/>
      <c r="C24" s="12"/>
      <c r="D24" s="18" t="str">
        <f>IF(NOT(ISNUMBER(B24)),"",IF(B24&lt;=0,"",IF(NOT(ISNUMBER(IF(C24="",SUM($B$4),C24))),"Revisá el margen",IF(OR(IF(C24="",SUM($B$4),C24)&lt;0,IF(C24="",SUM($B$4),C24)&gt;=1),"Revisá el margen",IF(SUM($B$6)&gt;0,CEILING(ROUND(B24/(1-IF(C24="",SUM($B$4),C24))*(1+SUM($B$5)),2),SUM($B$6)),ROUND(B24/(1-IF(C24="",SUM($B$4),C24))*(1+SUM($B$5)),2))))))</f>
        <v/>
      </c>
      <c r="E24" s="19" t="str">
        <f>IF(ISNUMBER(D24),ROUND(D24/(1+SUM($B$5))-B24,2),"")</f>
        <v/>
      </c>
      <c r="F24" s="20" t="str">
        <f>IF(ISNUMBER(D24),ROUND(E24/(D24/(1+SUM($B$5))),4),"")</f>
        <v/>
      </c>
      <c r="G24" s="19" t="str">
        <f>IF(ISNUMBER(D24),ROUND(B24*(1+IF(C24="",SUM($B$4),C24))*(1+SUM($B$5)),2),"")</f>
        <v/>
      </c>
      <c r="H24" s="19" t="str">
        <f>IF(ISNUMBER(D24),ROUND((D24-G24)/(1+SUM($B$5)),2),"")</f>
        <v/>
      </c>
    </row>
    <row r="25" spans="1:8" x14ac:dyDescent="0.25">
      <c r="A25" s="21"/>
      <c r="B25" s="15"/>
      <c r="C25" s="12"/>
      <c r="D25" s="18" t="str">
        <f>IF(NOT(ISNUMBER(B25)),"",IF(B25&lt;=0,"",IF(NOT(ISNUMBER(IF(C25="",SUM($B$4),C25))),"Revisá el margen",IF(OR(IF(C25="",SUM($B$4),C25)&lt;0,IF(C25="",SUM($B$4),C25)&gt;=1),"Revisá el margen",IF(SUM($B$6)&gt;0,CEILING(ROUND(B25/(1-IF(C25="",SUM($B$4),C25))*(1+SUM($B$5)),2),SUM($B$6)),ROUND(B25/(1-IF(C25="",SUM($B$4),C25))*(1+SUM($B$5)),2))))))</f>
        <v/>
      </c>
      <c r="E25" s="19" t="str">
        <f>IF(ISNUMBER(D25),ROUND(D25/(1+SUM($B$5))-B25,2),"")</f>
        <v/>
      </c>
      <c r="F25" s="20" t="str">
        <f>IF(ISNUMBER(D25),ROUND(E25/(D25/(1+SUM($B$5))),4),"")</f>
        <v/>
      </c>
      <c r="G25" s="19" t="str">
        <f>IF(ISNUMBER(D25),ROUND(B25*(1+IF(C25="",SUM($B$4),C25))*(1+SUM($B$5)),2),"")</f>
        <v/>
      </c>
      <c r="H25" s="19" t="str">
        <f>IF(ISNUMBER(D25),ROUND((D25-G25)/(1+SUM($B$5)),2),"")</f>
        <v/>
      </c>
    </row>
    <row r="26" spans="1:8" x14ac:dyDescent="0.25">
      <c r="A26" s="21"/>
      <c r="B26" s="15"/>
      <c r="C26" s="12"/>
      <c r="D26" s="18" t="str">
        <f>IF(NOT(ISNUMBER(B26)),"",IF(B26&lt;=0,"",IF(NOT(ISNUMBER(IF(C26="",SUM($B$4),C26))),"Revisá el margen",IF(OR(IF(C26="",SUM($B$4),C26)&lt;0,IF(C26="",SUM($B$4),C26)&gt;=1),"Revisá el margen",IF(SUM($B$6)&gt;0,CEILING(ROUND(B26/(1-IF(C26="",SUM($B$4),C26))*(1+SUM($B$5)),2),SUM($B$6)),ROUND(B26/(1-IF(C26="",SUM($B$4),C26))*(1+SUM($B$5)),2))))))</f>
        <v/>
      </c>
      <c r="E26" s="19" t="str">
        <f>IF(ISNUMBER(D26),ROUND(D26/(1+SUM($B$5))-B26,2),"")</f>
        <v/>
      </c>
      <c r="F26" s="20" t="str">
        <f>IF(ISNUMBER(D26),ROUND(E26/(D26/(1+SUM($B$5))),4),"")</f>
        <v/>
      </c>
      <c r="G26" s="19" t="str">
        <f>IF(ISNUMBER(D26),ROUND(B26*(1+IF(C26="",SUM($B$4),C26))*(1+SUM($B$5)),2),"")</f>
        <v/>
      </c>
      <c r="H26" s="19" t="str">
        <f>IF(ISNUMBER(D26),ROUND((D26-G26)/(1+SUM($B$5)),2),"")</f>
        <v/>
      </c>
    </row>
    <row r="27" spans="1:8" x14ac:dyDescent="0.25">
      <c r="A27" s="21"/>
      <c r="B27" s="15"/>
      <c r="C27" s="12"/>
      <c r="D27" s="18" t="str">
        <f>IF(NOT(ISNUMBER(B27)),"",IF(B27&lt;=0,"",IF(NOT(ISNUMBER(IF(C27="",SUM($B$4),C27))),"Revisá el margen",IF(OR(IF(C27="",SUM($B$4),C27)&lt;0,IF(C27="",SUM($B$4),C27)&gt;=1),"Revisá el margen",IF(SUM($B$6)&gt;0,CEILING(ROUND(B27/(1-IF(C27="",SUM($B$4),C27))*(1+SUM($B$5)),2),SUM($B$6)),ROUND(B27/(1-IF(C27="",SUM($B$4),C27))*(1+SUM($B$5)),2))))))</f>
        <v/>
      </c>
      <c r="E27" s="19" t="str">
        <f>IF(ISNUMBER(D27),ROUND(D27/(1+SUM($B$5))-B27,2),"")</f>
        <v/>
      </c>
      <c r="F27" s="20" t="str">
        <f>IF(ISNUMBER(D27),ROUND(E27/(D27/(1+SUM($B$5))),4),"")</f>
        <v/>
      </c>
      <c r="G27" s="19" t="str">
        <f>IF(ISNUMBER(D27),ROUND(B27*(1+IF(C27="",SUM($B$4),C27))*(1+SUM($B$5)),2),"")</f>
        <v/>
      </c>
      <c r="H27" s="19" t="str">
        <f>IF(ISNUMBER(D27),ROUND((D27-G27)/(1+SUM($B$5)),2),"")</f>
        <v/>
      </c>
    </row>
    <row r="28" spans="1:8" x14ac:dyDescent="0.25">
      <c r="A28" s="21"/>
      <c r="B28" s="15"/>
      <c r="C28" s="12"/>
      <c r="D28" s="18" t="str">
        <f>IF(NOT(ISNUMBER(B28)),"",IF(B28&lt;=0,"",IF(NOT(ISNUMBER(IF(C28="",SUM($B$4),C28))),"Revisá el margen",IF(OR(IF(C28="",SUM($B$4),C28)&lt;0,IF(C28="",SUM($B$4),C28)&gt;=1),"Revisá el margen",IF(SUM($B$6)&gt;0,CEILING(ROUND(B28/(1-IF(C28="",SUM($B$4),C28))*(1+SUM($B$5)),2),SUM($B$6)),ROUND(B28/(1-IF(C28="",SUM($B$4),C28))*(1+SUM($B$5)),2))))))</f>
        <v/>
      </c>
      <c r="E28" s="19" t="str">
        <f>IF(ISNUMBER(D28),ROUND(D28/(1+SUM($B$5))-B28,2),"")</f>
        <v/>
      </c>
      <c r="F28" s="20" t="str">
        <f>IF(ISNUMBER(D28),ROUND(E28/(D28/(1+SUM($B$5))),4),"")</f>
        <v/>
      </c>
      <c r="G28" s="19" t="str">
        <f>IF(ISNUMBER(D28),ROUND(B28*(1+IF(C28="",SUM($B$4),C28))*(1+SUM($B$5)),2),"")</f>
        <v/>
      </c>
      <c r="H28" s="19" t="str">
        <f>IF(ISNUMBER(D28),ROUND((D28-G28)/(1+SUM($B$5)),2),"")</f>
        <v/>
      </c>
    </row>
    <row r="29" spans="1:8" x14ac:dyDescent="0.25">
      <c r="A29" s="21"/>
      <c r="B29" s="15"/>
      <c r="C29" s="12"/>
      <c r="D29" s="18" t="str">
        <f>IF(NOT(ISNUMBER(B29)),"",IF(B29&lt;=0,"",IF(NOT(ISNUMBER(IF(C29="",SUM($B$4),C29))),"Revisá el margen",IF(OR(IF(C29="",SUM($B$4),C29)&lt;0,IF(C29="",SUM($B$4),C29)&gt;=1),"Revisá el margen",IF(SUM($B$6)&gt;0,CEILING(ROUND(B29/(1-IF(C29="",SUM($B$4),C29))*(1+SUM($B$5)),2),SUM($B$6)),ROUND(B29/(1-IF(C29="",SUM($B$4),C29))*(1+SUM($B$5)),2))))))</f>
        <v/>
      </c>
      <c r="E29" s="19" t="str">
        <f>IF(ISNUMBER(D29),ROUND(D29/(1+SUM($B$5))-B29,2),"")</f>
        <v/>
      </c>
      <c r="F29" s="20" t="str">
        <f>IF(ISNUMBER(D29),ROUND(E29/(D29/(1+SUM($B$5))),4),"")</f>
        <v/>
      </c>
      <c r="G29" s="19" t="str">
        <f>IF(ISNUMBER(D29),ROUND(B29*(1+IF(C29="",SUM($B$4),C29))*(1+SUM($B$5)),2),"")</f>
        <v/>
      </c>
      <c r="H29" s="19" t="str">
        <f>IF(ISNUMBER(D29),ROUND((D29-G29)/(1+SUM($B$5)),2),"")</f>
        <v/>
      </c>
    </row>
    <row r="30" spans="1:8" x14ac:dyDescent="0.25">
      <c r="A30" s="21"/>
      <c r="B30" s="15"/>
      <c r="C30" s="12"/>
      <c r="D30" s="18" t="str">
        <f>IF(NOT(ISNUMBER(B30)),"",IF(B30&lt;=0,"",IF(NOT(ISNUMBER(IF(C30="",SUM($B$4),C30))),"Revisá el margen",IF(OR(IF(C30="",SUM($B$4),C30)&lt;0,IF(C30="",SUM($B$4),C30)&gt;=1),"Revisá el margen",IF(SUM($B$6)&gt;0,CEILING(ROUND(B30/(1-IF(C30="",SUM($B$4),C30))*(1+SUM($B$5)),2),SUM($B$6)),ROUND(B30/(1-IF(C30="",SUM($B$4),C30))*(1+SUM($B$5)),2))))))</f>
        <v/>
      </c>
      <c r="E30" s="19" t="str">
        <f>IF(ISNUMBER(D30),ROUND(D30/(1+SUM($B$5))-B30,2),"")</f>
        <v/>
      </c>
      <c r="F30" s="20" t="str">
        <f>IF(ISNUMBER(D30),ROUND(E30/(D30/(1+SUM($B$5))),4),"")</f>
        <v/>
      </c>
      <c r="G30" s="19" t="str">
        <f>IF(ISNUMBER(D30),ROUND(B30*(1+IF(C30="",SUM($B$4),C30))*(1+SUM($B$5)),2),"")</f>
        <v/>
      </c>
      <c r="H30" s="19" t="str">
        <f>IF(ISNUMBER(D30),ROUND((D30-G30)/(1+SUM($B$5)),2),"")</f>
        <v/>
      </c>
    </row>
    <row r="31" spans="1:8" x14ac:dyDescent="0.25">
      <c r="A31" s="21"/>
      <c r="B31" s="15"/>
      <c r="C31" s="12"/>
      <c r="D31" s="18" t="str">
        <f>IF(NOT(ISNUMBER(B31)),"",IF(B31&lt;=0,"",IF(NOT(ISNUMBER(IF(C31="",SUM($B$4),C31))),"Revisá el margen",IF(OR(IF(C31="",SUM($B$4),C31)&lt;0,IF(C31="",SUM($B$4),C31)&gt;=1),"Revisá el margen",IF(SUM($B$6)&gt;0,CEILING(ROUND(B31/(1-IF(C31="",SUM($B$4),C31))*(1+SUM($B$5)),2),SUM($B$6)),ROUND(B31/(1-IF(C31="",SUM($B$4),C31))*(1+SUM($B$5)),2))))))</f>
        <v/>
      </c>
      <c r="E31" s="19" t="str">
        <f>IF(ISNUMBER(D31),ROUND(D31/(1+SUM($B$5))-B31,2),"")</f>
        <v/>
      </c>
      <c r="F31" s="20" t="str">
        <f>IF(ISNUMBER(D31),ROUND(E31/(D31/(1+SUM($B$5))),4),"")</f>
        <v/>
      </c>
      <c r="G31" s="19" t="str">
        <f>IF(ISNUMBER(D31),ROUND(B31*(1+IF(C31="",SUM($B$4),C31))*(1+SUM($B$5)),2),"")</f>
        <v/>
      </c>
      <c r="H31" s="19" t="str">
        <f>IF(ISNUMBER(D31),ROUND((D31-G31)/(1+SUM($B$5)),2),"")</f>
        <v/>
      </c>
    </row>
    <row r="32" spans="1:8" x14ac:dyDescent="0.25">
      <c r="A32" s="21"/>
      <c r="B32" s="15"/>
      <c r="C32" s="12"/>
      <c r="D32" s="18" t="str">
        <f>IF(NOT(ISNUMBER(B32)),"",IF(B32&lt;=0,"",IF(NOT(ISNUMBER(IF(C32="",SUM($B$4),C32))),"Revisá el margen",IF(OR(IF(C32="",SUM($B$4),C32)&lt;0,IF(C32="",SUM($B$4),C32)&gt;=1),"Revisá el margen",IF(SUM($B$6)&gt;0,CEILING(ROUND(B32/(1-IF(C32="",SUM($B$4),C32))*(1+SUM($B$5)),2),SUM($B$6)),ROUND(B32/(1-IF(C32="",SUM($B$4),C32))*(1+SUM($B$5)),2))))))</f>
        <v/>
      </c>
      <c r="E32" s="19" t="str">
        <f>IF(ISNUMBER(D32),ROUND(D32/(1+SUM($B$5))-B32,2),"")</f>
        <v/>
      </c>
      <c r="F32" s="20" t="str">
        <f>IF(ISNUMBER(D32),ROUND(E32/(D32/(1+SUM($B$5))),4),"")</f>
        <v/>
      </c>
      <c r="G32" s="19" t="str">
        <f>IF(ISNUMBER(D32),ROUND(B32*(1+IF(C32="",SUM($B$4),C32))*(1+SUM($B$5)),2),"")</f>
        <v/>
      </c>
      <c r="H32" s="19" t="str">
        <f>IF(ISNUMBER(D32),ROUND((D32-G32)/(1+SUM($B$5)),2),"")</f>
        <v/>
      </c>
    </row>
    <row r="33" spans="1:8" x14ac:dyDescent="0.25">
      <c r="A33" s="21"/>
      <c r="B33" s="15"/>
      <c r="C33" s="12"/>
      <c r="D33" s="18" t="str">
        <f>IF(NOT(ISNUMBER(B33)),"",IF(B33&lt;=0,"",IF(NOT(ISNUMBER(IF(C33="",SUM($B$4),C33))),"Revisá el margen",IF(OR(IF(C33="",SUM($B$4),C33)&lt;0,IF(C33="",SUM($B$4),C33)&gt;=1),"Revisá el margen",IF(SUM($B$6)&gt;0,CEILING(ROUND(B33/(1-IF(C33="",SUM($B$4),C33))*(1+SUM($B$5)),2),SUM($B$6)),ROUND(B33/(1-IF(C33="",SUM($B$4),C33))*(1+SUM($B$5)),2))))))</f>
        <v/>
      </c>
      <c r="E33" s="19" t="str">
        <f>IF(ISNUMBER(D33),ROUND(D33/(1+SUM($B$5))-B33,2),"")</f>
        <v/>
      </c>
      <c r="F33" s="20" t="str">
        <f>IF(ISNUMBER(D33),ROUND(E33/(D33/(1+SUM($B$5))),4),"")</f>
        <v/>
      </c>
      <c r="G33" s="19" t="str">
        <f>IF(ISNUMBER(D33),ROUND(B33*(1+IF(C33="",SUM($B$4),C33))*(1+SUM($B$5)),2),"")</f>
        <v/>
      </c>
      <c r="H33" s="19" t="str">
        <f>IF(ISNUMBER(D33),ROUND((D33-G33)/(1+SUM($B$5)),2),"")</f>
        <v/>
      </c>
    </row>
    <row r="34" spans="1:8" x14ac:dyDescent="0.25">
      <c r="A34" s="21"/>
      <c r="B34" s="15"/>
      <c r="C34" s="12"/>
      <c r="D34" s="18" t="str">
        <f>IF(NOT(ISNUMBER(B34)),"",IF(B34&lt;=0,"",IF(NOT(ISNUMBER(IF(C34="",SUM($B$4),C34))),"Revisá el margen",IF(OR(IF(C34="",SUM($B$4),C34)&lt;0,IF(C34="",SUM($B$4),C34)&gt;=1),"Revisá el margen",IF(SUM($B$6)&gt;0,CEILING(ROUND(B34/(1-IF(C34="",SUM($B$4),C34))*(1+SUM($B$5)),2),SUM($B$6)),ROUND(B34/(1-IF(C34="",SUM($B$4),C34))*(1+SUM($B$5)),2))))))</f>
        <v/>
      </c>
      <c r="E34" s="19" t="str">
        <f>IF(ISNUMBER(D34),ROUND(D34/(1+SUM($B$5))-B34,2),"")</f>
        <v/>
      </c>
      <c r="F34" s="20" t="str">
        <f>IF(ISNUMBER(D34),ROUND(E34/(D34/(1+SUM($B$5))),4),"")</f>
        <v/>
      </c>
      <c r="G34" s="19" t="str">
        <f>IF(ISNUMBER(D34),ROUND(B34*(1+IF(C34="",SUM($B$4),C34))*(1+SUM($B$5)),2),"")</f>
        <v/>
      </c>
      <c r="H34" s="19" t="str">
        <f>IF(ISNUMBER(D34),ROUND((D34-G34)/(1+SUM($B$5)),2),"")</f>
        <v/>
      </c>
    </row>
    <row r="35" spans="1:8" x14ac:dyDescent="0.25">
      <c r="A35" s="21"/>
      <c r="B35" s="15"/>
      <c r="C35" s="12"/>
      <c r="D35" s="18" t="str">
        <f>IF(NOT(ISNUMBER(B35)),"",IF(B35&lt;=0,"",IF(NOT(ISNUMBER(IF(C35="",SUM($B$4),C35))),"Revisá el margen",IF(OR(IF(C35="",SUM($B$4),C35)&lt;0,IF(C35="",SUM($B$4),C35)&gt;=1),"Revisá el margen",IF(SUM($B$6)&gt;0,CEILING(ROUND(B35/(1-IF(C35="",SUM($B$4),C35))*(1+SUM($B$5)),2),SUM($B$6)),ROUND(B35/(1-IF(C35="",SUM($B$4),C35))*(1+SUM($B$5)),2))))))</f>
        <v/>
      </c>
      <c r="E35" s="19" t="str">
        <f>IF(ISNUMBER(D35),ROUND(D35/(1+SUM($B$5))-B35,2),"")</f>
        <v/>
      </c>
      <c r="F35" s="20" t="str">
        <f>IF(ISNUMBER(D35),ROUND(E35/(D35/(1+SUM($B$5))),4),"")</f>
        <v/>
      </c>
      <c r="G35" s="19" t="str">
        <f>IF(ISNUMBER(D35),ROUND(B35*(1+IF(C35="",SUM($B$4),C35))*(1+SUM($B$5)),2),"")</f>
        <v/>
      </c>
      <c r="H35" s="19" t="str">
        <f>IF(ISNUMBER(D35),ROUND((D35-G35)/(1+SUM($B$5)),2),"")</f>
        <v/>
      </c>
    </row>
    <row r="36" spans="1:8" x14ac:dyDescent="0.25">
      <c r="A36" s="21"/>
      <c r="B36" s="15"/>
      <c r="C36" s="12"/>
      <c r="D36" s="18" t="str">
        <f>IF(NOT(ISNUMBER(B36)),"",IF(B36&lt;=0,"",IF(NOT(ISNUMBER(IF(C36="",SUM($B$4),C36))),"Revisá el margen",IF(OR(IF(C36="",SUM($B$4),C36)&lt;0,IF(C36="",SUM($B$4),C36)&gt;=1),"Revisá el margen",IF(SUM($B$6)&gt;0,CEILING(ROUND(B36/(1-IF(C36="",SUM($B$4),C36))*(1+SUM($B$5)),2),SUM($B$6)),ROUND(B36/(1-IF(C36="",SUM($B$4),C36))*(1+SUM($B$5)),2))))))</f>
        <v/>
      </c>
      <c r="E36" s="19" t="str">
        <f>IF(ISNUMBER(D36),ROUND(D36/(1+SUM($B$5))-B36,2),"")</f>
        <v/>
      </c>
      <c r="F36" s="20" t="str">
        <f>IF(ISNUMBER(D36),ROUND(E36/(D36/(1+SUM($B$5))),4),"")</f>
        <v/>
      </c>
      <c r="G36" s="19" t="str">
        <f>IF(ISNUMBER(D36),ROUND(B36*(1+IF(C36="",SUM($B$4),C36))*(1+SUM($B$5)),2),"")</f>
        <v/>
      </c>
      <c r="H36" s="19" t="str">
        <f>IF(ISNUMBER(D36),ROUND((D36-G36)/(1+SUM($B$5)),2),"")</f>
        <v/>
      </c>
    </row>
    <row r="37" spans="1:8" x14ac:dyDescent="0.25">
      <c r="A37" s="21"/>
      <c r="B37" s="15"/>
      <c r="C37" s="12"/>
      <c r="D37" s="18" t="str">
        <f>IF(NOT(ISNUMBER(B37)),"",IF(B37&lt;=0,"",IF(NOT(ISNUMBER(IF(C37="",SUM($B$4),C37))),"Revisá el margen",IF(OR(IF(C37="",SUM($B$4),C37)&lt;0,IF(C37="",SUM($B$4),C37)&gt;=1),"Revisá el margen",IF(SUM($B$6)&gt;0,CEILING(ROUND(B37/(1-IF(C37="",SUM($B$4),C37))*(1+SUM($B$5)),2),SUM($B$6)),ROUND(B37/(1-IF(C37="",SUM($B$4),C37))*(1+SUM($B$5)),2))))))</f>
        <v/>
      </c>
      <c r="E37" s="19" t="str">
        <f>IF(ISNUMBER(D37),ROUND(D37/(1+SUM($B$5))-B37,2),"")</f>
        <v/>
      </c>
      <c r="F37" s="20" t="str">
        <f>IF(ISNUMBER(D37),ROUND(E37/(D37/(1+SUM($B$5))),4),"")</f>
        <v/>
      </c>
      <c r="G37" s="19" t="str">
        <f>IF(ISNUMBER(D37),ROUND(B37*(1+IF(C37="",SUM($B$4),C37))*(1+SUM($B$5)),2),"")</f>
        <v/>
      </c>
      <c r="H37" s="19" t="str">
        <f>IF(ISNUMBER(D37),ROUND((D37-G37)/(1+SUM($B$5)),2),"")</f>
        <v/>
      </c>
    </row>
    <row r="38" spans="1:8" x14ac:dyDescent="0.25">
      <c r="A38" s="21"/>
      <c r="B38" s="15"/>
      <c r="C38" s="12"/>
      <c r="D38" s="18" t="str">
        <f>IF(NOT(ISNUMBER(B38)),"",IF(B38&lt;=0,"",IF(NOT(ISNUMBER(IF(C38="",SUM($B$4),C38))),"Revisá el margen",IF(OR(IF(C38="",SUM($B$4),C38)&lt;0,IF(C38="",SUM($B$4),C38)&gt;=1),"Revisá el margen",IF(SUM($B$6)&gt;0,CEILING(ROUND(B38/(1-IF(C38="",SUM($B$4),C38))*(1+SUM($B$5)),2),SUM($B$6)),ROUND(B38/(1-IF(C38="",SUM($B$4),C38))*(1+SUM($B$5)),2))))))</f>
        <v/>
      </c>
      <c r="E38" s="19" t="str">
        <f>IF(ISNUMBER(D38),ROUND(D38/(1+SUM($B$5))-B38,2),"")</f>
        <v/>
      </c>
      <c r="F38" s="20" t="str">
        <f>IF(ISNUMBER(D38),ROUND(E38/(D38/(1+SUM($B$5))),4),"")</f>
        <v/>
      </c>
      <c r="G38" s="19" t="str">
        <f>IF(ISNUMBER(D38),ROUND(B38*(1+IF(C38="",SUM($B$4),C38))*(1+SUM($B$5)),2),"")</f>
        <v/>
      </c>
      <c r="H38" s="19" t="str">
        <f>IF(ISNUMBER(D38),ROUND((D38-G38)/(1+SUM($B$5)),2),"")</f>
        <v/>
      </c>
    </row>
    <row r="39" spans="1:8" x14ac:dyDescent="0.25">
      <c r="A39" s="21"/>
      <c r="B39" s="15"/>
      <c r="C39" s="12"/>
      <c r="D39" s="18" t="str">
        <f>IF(NOT(ISNUMBER(B39)),"",IF(B39&lt;=0,"",IF(NOT(ISNUMBER(IF(C39="",SUM($B$4),C39))),"Revisá el margen",IF(OR(IF(C39="",SUM($B$4),C39)&lt;0,IF(C39="",SUM($B$4),C39)&gt;=1),"Revisá el margen",IF(SUM($B$6)&gt;0,CEILING(ROUND(B39/(1-IF(C39="",SUM($B$4),C39))*(1+SUM($B$5)),2),SUM($B$6)),ROUND(B39/(1-IF(C39="",SUM($B$4),C39))*(1+SUM($B$5)),2))))))</f>
        <v/>
      </c>
      <c r="E39" s="19" t="str">
        <f>IF(ISNUMBER(D39),ROUND(D39/(1+SUM($B$5))-B39,2),"")</f>
        <v/>
      </c>
      <c r="F39" s="20" t="str">
        <f>IF(ISNUMBER(D39),ROUND(E39/(D39/(1+SUM($B$5))),4),"")</f>
        <v/>
      </c>
      <c r="G39" s="19" t="str">
        <f>IF(ISNUMBER(D39),ROUND(B39*(1+IF(C39="",SUM($B$4),C39))*(1+SUM($B$5)),2),"")</f>
        <v/>
      </c>
      <c r="H39" s="19" t="str">
        <f>IF(ISNUMBER(D39),ROUND((D39-G39)/(1+SUM($B$5)),2),"")</f>
        <v/>
      </c>
    </row>
    <row r="40" spans="1:8" x14ac:dyDescent="0.25">
      <c r="A40" s="21"/>
      <c r="B40" s="15"/>
      <c r="C40" s="12"/>
      <c r="D40" s="18" t="str">
        <f>IF(NOT(ISNUMBER(B40)),"",IF(B40&lt;=0,"",IF(NOT(ISNUMBER(IF(C40="",SUM($B$4),C40))),"Revisá el margen",IF(OR(IF(C40="",SUM($B$4),C40)&lt;0,IF(C40="",SUM($B$4),C40)&gt;=1),"Revisá el margen",IF(SUM($B$6)&gt;0,CEILING(ROUND(B40/(1-IF(C40="",SUM($B$4),C40))*(1+SUM($B$5)),2),SUM($B$6)),ROUND(B40/(1-IF(C40="",SUM($B$4),C40))*(1+SUM($B$5)),2))))))</f>
        <v/>
      </c>
      <c r="E40" s="19" t="str">
        <f>IF(ISNUMBER(D40),ROUND(D40/(1+SUM($B$5))-B40,2),"")</f>
        <v/>
      </c>
      <c r="F40" s="20" t="str">
        <f>IF(ISNUMBER(D40),ROUND(E40/(D40/(1+SUM($B$5))),4),"")</f>
        <v/>
      </c>
      <c r="G40" s="19" t="str">
        <f>IF(ISNUMBER(D40),ROUND(B40*(1+IF(C40="",SUM($B$4),C40))*(1+SUM($B$5)),2),"")</f>
        <v/>
      </c>
      <c r="H40" s="19" t="str">
        <f>IF(ISNUMBER(D40),ROUND((D40-G40)/(1+SUM($B$5)),2),"")</f>
        <v/>
      </c>
    </row>
    <row r="41" spans="1:8" x14ac:dyDescent="0.25">
      <c r="A41" s="21"/>
      <c r="B41" s="15"/>
      <c r="C41" s="12"/>
      <c r="D41" s="18" t="str">
        <f>IF(NOT(ISNUMBER(B41)),"",IF(B41&lt;=0,"",IF(NOT(ISNUMBER(IF(C41="",SUM($B$4),C41))),"Revisá el margen",IF(OR(IF(C41="",SUM($B$4),C41)&lt;0,IF(C41="",SUM($B$4),C41)&gt;=1),"Revisá el margen",IF(SUM($B$6)&gt;0,CEILING(ROUND(B41/(1-IF(C41="",SUM($B$4),C41))*(1+SUM($B$5)),2),SUM($B$6)),ROUND(B41/(1-IF(C41="",SUM($B$4),C41))*(1+SUM($B$5)),2))))))</f>
        <v/>
      </c>
      <c r="E41" s="19" t="str">
        <f>IF(ISNUMBER(D41),ROUND(D41/(1+SUM($B$5))-B41,2),"")</f>
        <v/>
      </c>
      <c r="F41" s="20" t="str">
        <f>IF(ISNUMBER(D41),ROUND(E41/(D41/(1+SUM($B$5))),4),"")</f>
        <v/>
      </c>
      <c r="G41" s="19" t="str">
        <f>IF(ISNUMBER(D41),ROUND(B41*(1+IF(C41="",SUM($B$4),C41))*(1+SUM($B$5)),2),"")</f>
        <v/>
      </c>
      <c r="H41" s="19" t="str">
        <f>IF(ISNUMBER(D41),ROUND((D41-G41)/(1+SUM($B$5)),2),"")</f>
        <v/>
      </c>
    </row>
    <row r="42" spans="1:8" x14ac:dyDescent="0.25">
      <c r="A42" s="21"/>
      <c r="B42" s="15"/>
      <c r="C42" s="12"/>
      <c r="D42" s="18" t="str">
        <f>IF(NOT(ISNUMBER(B42)),"",IF(B42&lt;=0,"",IF(NOT(ISNUMBER(IF(C42="",SUM($B$4),C42))),"Revisá el margen",IF(OR(IF(C42="",SUM($B$4),C42)&lt;0,IF(C42="",SUM($B$4),C42)&gt;=1),"Revisá el margen",IF(SUM($B$6)&gt;0,CEILING(ROUND(B42/(1-IF(C42="",SUM($B$4),C42))*(1+SUM($B$5)),2),SUM($B$6)),ROUND(B42/(1-IF(C42="",SUM($B$4),C42))*(1+SUM($B$5)),2))))))</f>
        <v/>
      </c>
      <c r="E42" s="19" t="str">
        <f>IF(ISNUMBER(D42),ROUND(D42/(1+SUM($B$5))-B42,2),"")</f>
        <v/>
      </c>
      <c r="F42" s="20" t="str">
        <f>IF(ISNUMBER(D42),ROUND(E42/(D42/(1+SUM($B$5))),4),"")</f>
        <v/>
      </c>
      <c r="G42" s="19" t="str">
        <f>IF(ISNUMBER(D42),ROUND(B42*(1+IF(C42="",SUM($B$4),C42))*(1+SUM($B$5)),2),"")</f>
        <v/>
      </c>
      <c r="H42" s="19" t="str">
        <f>IF(ISNUMBER(D42),ROUND((D42-G42)/(1+SUM($B$5)),2),"")</f>
        <v/>
      </c>
    </row>
    <row r="43" spans="1:8" x14ac:dyDescent="0.25">
      <c r="A43" s="21"/>
      <c r="B43" s="15"/>
      <c r="C43" s="12"/>
      <c r="D43" s="18" t="str">
        <f>IF(NOT(ISNUMBER(B43)),"",IF(B43&lt;=0,"",IF(NOT(ISNUMBER(IF(C43="",SUM($B$4),C43))),"Revisá el margen",IF(OR(IF(C43="",SUM($B$4),C43)&lt;0,IF(C43="",SUM($B$4),C43)&gt;=1),"Revisá el margen",IF(SUM($B$6)&gt;0,CEILING(ROUND(B43/(1-IF(C43="",SUM($B$4),C43))*(1+SUM($B$5)),2),SUM($B$6)),ROUND(B43/(1-IF(C43="",SUM($B$4),C43))*(1+SUM($B$5)),2))))))</f>
        <v/>
      </c>
      <c r="E43" s="19" t="str">
        <f>IF(ISNUMBER(D43),ROUND(D43/(1+SUM($B$5))-B43,2),"")</f>
        <v/>
      </c>
      <c r="F43" s="20" t="str">
        <f>IF(ISNUMBER(D43),ROUND(E43/(D43/(1+SUM($B$5))),4),"")</f>
        <v/>
      </c>
      <c r="G43" s="19" t="str">
        <f>IF(ISNUMBER(D43),ROUND(B43*(1+IF(C43="",SUM($B$4),C43))*(1+SUM($B$5)),2),"")</f>
        <v/>
      </c>
      <c r="H43" s="19" t="str">
        <f>IF(ISNUMBER(D43),ROUND((D43-G43)/(1+SUM($B$5)),2),"")</f>
        <v/>
      </c>
    </row>
    <row r="44" spans="1:8" x14ac:dyDescent="0.25">
      <c r="A44" s="21"/>
      <c r="B44" s="15"/>
      <c r="C44" s="12"/>
      <c r="D44" s="18" t="str">
        <f>IF(NOT(ISNUMBER(B44)),"",IF(B44&lt;=0,"",IF(NOT(ISNUMBER(IF(C44="",SUM($B$4),C44))),"Revisá el margen",IF(OR(IF(C44="",SUM($B$4),C44)&lt;0,IF(C44="",SUM($B$4),C44)&gt;=1),"Revisá el margen",IF(SUM($B$6)&gt;0,CEILING(ROUND(B44/(1-IF(C44="",SUM($B$4),C44))*(1+SUM($B$5)),2),SUM($B$6)),ROUND(B44/(1-IF(C44="",SUM($B$4),C44))*(1+SUM($B$5)),2))))))</f>
        <v/>
      </c>
      <c r="E44" s="19" t="str">
        <f>IF(ISNUMBER(D44),ROUND(D44/(1+SUM($B$5))-B44,2),"")</f>
        <v/>
      </c>
      <c r="F44" s="20" t="str">
        <f>IF(ISNUMBER(D44),ROUND(E44/(D44/(1+SUM($B$5))),4),"")</f>
        <v/>
      </c>
      <c r="G44" s="19" t="str">
        <f>IF(ISNUMBER(D44),ROUND(B44*(1+IF(C44="",SUM($B$4),C44))*(1+SUM($B$5)),2),"")</f>
        <v/>
      </c>
      <c r="H44" s="19" t="str">
        <f>IF(ISNUMBER(D44),ROUND((D44-G44)/(1+SUM($B$5)),2),"")</f>
        <v/>
      </c>
    </row>
    <row r="45" spans="1:8" x14ac:dyDescent="0.25">
      <c r="A45" s="21"/>
      <c r="B45" s="15"/>
      <c r="C45" s="12"/>
      <c r="D45" s="18" t="str">
        <f>IF(NOT(ISNUMBER(B45)),"",IF(B45&lt;=0,"",IF(NOT(ISNUMBER(IF(C45="",SUM($B$4),C45))),"Revisá el margen",IF(OR(IF(C45="",SUM($B$4),C45)&lt;0,IF(C45="",SUM($B$4),C45)&gt;=1),"Revisá el margen",IF(SUM($B$6)&gt;0,CEILING(ROUND(B45/(1-IF(C45="",SUM($B$4),C45))*(1+SUM($B$5)),2),SUM($B$6)),ROUND(B45/(1-IF(C45="",SUM($B$4),C45))*(1+SUM($B$5)),2))))))</f>
        <v/>
      </c>
      <c r="E45" s="19" t="str">
        <f>IF(ISNUMBER(D45),ROUND(D45/(1+SUM($B$5))-B45,2),"")</f>
        <v/>
      </c>
      <c r="F45" s="20" t="str">
        <f>IF(ISNUMBER(D45),ROUND(E45/(D45/(1+SUM($B$5))),4),"")</f>
        <v/>
      </c>
      <c r="G45" s="19" t="str">
        <f>IF(ISNUMBER(D45),ROUND(B45*(1+IF(C45="",SUM($B$4),C45))*(1+SUM($B$5)),2),"")</f>
        <v/>
      </c>
      <c r="H45" s="19" t="str">
        <f>IF(ISNUMBER(D45),ROUND((D45-G45)/(1+SUM($B$5)),2),"")</f>
        <v/>
      </c>
    </row>
    <row r="46" spans="1:8" x14ac:dyDescent="0.25">
      <c r="A46" s="21"/>
      <c r="B46" s="15"/>
      <c r="C46" s="12"/>
      <c r="D46" s="18" t="str">
        <f>IF(NOT(ISNUMBER(B46)),"",IF(B46&lt;=0,"",IF(NOT(ISNUMBER(IF(C46="",SUM($B$4),C46))),"Revisá el margen",IF(OR(IF(C46="",SUM($B$4),C46)&lt;0,IF(C46="",SUM($B$4),C46)&gt;=1),"Revisá el margen",IF(SUM($B$6)&gt;0,CEILING(ROUND(B46/(1-IF(C46="",SUM($B$4),C46))*(1+SUM($B$5)),2),SUM($B$6)),ROUND(B46/(1-IF(C46="",SUM($B$4),C46))*(1+SUM($B$5)),2))))))</f>
        <v/>
      </c>
      <c r="E46" s="19" t="str">
        <f>IF(ISNUMBER(D46),ROUND(D46/(1+SUM($B$5))-B46,2),"")</f>
        <v/>
      </c>
      <c r="F46" s="20" t="str">
        <f>IF(ISNUMBER(D46),ROUND(E46/(D46/(1+SUM($B$5))),4),"")</f>
        <v/>
      </c>
      <c r="G46" s="19" t="str">
        <f>IF(ISNUMBER(D46),ROUND(B46*(1+IF(C46="",SUM($B$4),C46))*(1+SUM($B$5)),2),"")</f>
        <v/>
      </c>
      <c r="H46" s="19" t="str">
        <f>IF(ISNUMBER(D46),ROUND((D46-G46)/(1+SUM($B$5)),2),"")</f>
        <v/>
      </c>
    </row>
    <row r="47" spans="1:8" x14ac:dyDescent="0.25">
      <c r="A47" s="21"/>
      <c r="B47" s="15"/>
      <c r="C47" s="12"/>
      <c r="D47" s="18" t="str">
        <f>IF(NOT(ISNUMBER(B47)),"",IF(B47&lt;=0,"",IF(NOT(ISNUMBER(IF(C47="",SUM($B$4),C47))),"Revisá el margen",IF(OR(IF(C47="",SUM($B$4),C47)&lt;0,IF(C47="",SUM($B$4),C47)&gt;=1),"Revisá el margen",IF(SUM($B$6)&gt;0,CEILING(ROUND(B47/(1-IF(C47="",SUM($B$4),C47))*(1+SUM($B$5)),2),SUM($B$6)),ROUND(B47/(1-IF(C47="",SUM($B$4),C47))*(1+SUM($B$5)),2))))))</f>
        <v/>
      </c>
      <c r="E47" s="19" t="str">
        <f>IF(ISNUMBER(D47),ROUND(D47/(1+SUM($B$5))-B47,2),"")</f>
        <v/>
      </c>
      <c r="F47" s="20" t="str">
        <f>IF(ISNUMBER(D47),ROUND(E47/(D47/(1+SUM($B$5))),4),"")</f>
        <v/>
      </c>
      <c r="G47" s="19" t="str">
        <f>IF(ISNUMBER(D47),ROUND(B47*(1+IF(C47="",SUM($B$4),C47))*(1+SUM($B$5)),2),"")</f>
        <v/>
      </c>
      <c r="H47" s="19" t="str">
        <f>IF(ISNUMBER(D47),ROUND((D47-G47)/(1+SUM($B$5)),2),"")</f>
        <v/>
      </c>
    </row>
    <row r="48" spans="1:8" x14ac:dyDescent="0.25">
      <c r="A48" s="21"/>
      <c r="B48" s="15"/>
      <c r="C48" s="12"/>
      <c r="D48" s="18" t="str">
        <f>IF(NOT(ISNUMBER(B48)),"",IF(B48&lt;=0,"",IF(NOT(ISNUMBER(IF(C48="",SUM($B$4),C48))),"Revisá el margen",IF(OR(IF(C48="",SUM($B$4),C48)&lt;0,IF(C48="",SUM($B$4),C48)&gt;=1),"Revisá el margen",IF(SUM($B$6)&gt;0,CEILING(ROUND(B48/(1-IF(C48="",SUM($B$4),C48))*(1+SUM($B$5)),2),SUM($B$6)),ROUND(B48/(1-IF(C48="",SUM($B$4),C48))*(1+SUM($B$5)),2))))))</f>
        <v/>
      </c>
      <c r="E48" s="19" t="str">
        <f>IF(ISNUMBER(D48),ROUND(D48/(1+SUM($B$5))-B48,2),"")</f>
        <v/>
      </c>
      <c r="F48" s="20" t="str">
        <f>IF(ISNUMBER(D48),ROUND(E48/(D48/(1+SUM($B$5))),4),"")</f>
        <v/>
      </c>
      <c r="G48" s="19" t="str">
        <f>IF(ISNUMBER(D48),ROUND(B48*(1+IF(C48="",SUM($B$4),C48))*(1+SUM($B$5)),2),"")</f>
        <v/>
      </c>
      <c r="H48" s="19" t="str">
        <f>IF(ISNUMBER(D48),ROUND((D48-G48)/(1+SUM($B$5)),2),"")</f>
        <v/>
      </c>
    </row>
    <row r="49" spans="1:8" x14ac:dyDescent="0.25">
      <c r="A49" s="21"/>
      <c r="B49" s="15"/>
      <c r="C49" s="12"/>
      <c r="D49" s="18" t="str">
        <f>IF(NOT(ISNUMBER(B49)),"",IF(B49&lt;=0,"",IF(NOT(ISNUMBER(IF(C49="",SUM($B$4),C49))),"Revisá el margen",IF(OR(IF(C49="",SUM($B$4),C49)&lt;0,IF(C49="",SUM($B$4),C49)&gt;=1),"Revisá el margen",IF(SUM($B$6)&gt;0,CEILING(ROUND(B49/(1-IF(C49="",SUM($B$4),C49))*(1+SUM($B$5)),2),SUM($B$6)),ROUND(B49/(1-IF(C49="",SUM($B$4),C49))*(1+SUM($B$5)),2))))))</f>
        <v/>
      </c>
      <c r="E49" s="19" t="str">
        <f>IF(ISNUMBER(D49),ROUND(D49/(1+SUM($B$5))-B49,2),"")</f>
        <v/>
      </c>
      <c r="F49" s="20" t="str">
        <f>IF(ISNUMBER(D49),ROUND(E49/(D49/(1+SUM($B$5))),4),"")</f>
        <v/>
      </c>
      <c r="G49" s="19" t="str">
        <f>IF(ISNUMBER(D49),ROUND(B49*(1+IF(C49="",SUM($B$4),C49))*(1+SUM($B$5)),2),"")</f>
        <v/>
      </c>
      <c r="H49" s="19" t="str">
        <f>IF(ISNUMBER(D49),ROUND((D49-G49)/(1+SUM($B$5)),2),"")</f>
        <v/>
      </c>
    </row>
    <row r="50" spans="1:8" x14ac:dyDescent="0.25">
      <c r="A50" s="21"/>
      <c r="B50" s="15"/>
      <c r="C50" s="12"/>
      <c r="D50" s="18" t="str">
        <f>IF(NOT(ISNUMBER(B50)),"",IF(B50&lt;=0,"",IF(NOT(ISNUMBER(IF(C50="",SUM($B$4),C50))),"Revisá el margen",IF(OR(IF(C50="",SUM($B$4),C50)&lt;0,IF(C50="",SUM($B$4),C50)&gt;=1),"Revisá el margen",IF(SUM($B$6)&gt;0,CEILING(ROUND(B50/(1-IF(C50="",SUM($B$4),C50))*(1+SUM($B$5)),2),SUM($B$6)),ROUND(B50/(1-IF(C50="",SUM($B$4),C50))*(1+SUM($B$5)),2))))))</f>
        <v/>
      </c>
      <c r="E50" s="19" t="str">
        <f>IF(ISNUMBER(D50),ROUND(D50/(1+SUM($B$5))-B50,2),"")</f>
        <v/>
      </c>
      <c r="F50" s="20" t="str">
        <f>IF(ISNUMBER(D50),ROUND(E50/(D50/(1+SUM($B$5))),4),"")</f>
        <v/>
      </c>
      <c r="G50" s="19" t="str">
        <f>IF(ISNUMBER(D50),ROUND(B50*(1+IF(C50="",SUM($B$4),C50))*(1+SUM($B$5)),2),"")</f>
        <v/>
      </c>
      <c r="H50" s="19" t="str">
        <f>IF(ISNUMBER(D50),ROUND((D50-G50)/(1+SUM($B$5)),2),"")</f>
        <v/>
      </c>
    </row>
    <row r="51" spans="1:8" x14ac:dyDescent="0.25">
      <c r="A51" s="21"/>
      <c r="B51" s="15"/>
      <c r="C51" s="12"/>
      <c r="D51" s="18" t="str">
        <f>IF(NOT(ISNUMBER(B51)),"",IF(B51&lt;=0,"",IF(NOT(ISNUMBER(IF(C51="",SUM($B$4),C51))),"Revisá el margen",IF(OR(IF(C51="",SUM($B$4),C51)&lt;0,IF(C51="",SUM($B$4),C51)&gt;=1),"Revisá el margen",IF(SUM($B$6)&gt;0,CEILING(ROUND(B51/(1-IF(C51="",SUM($B$4),C51))*(1+SUM($B$5)),2),SUM($B$6)),ROUND(B51/(1-IF(C51="",SUM($B$4),C51))*(1+SUM($B$5)),2))))))</f>
        <v/>
      </c>
      <c r="E51" s="19" t="str">
        <f>IF(ISNUMBER(D51),ROUND(D51/(1+SUM($B$5))-B51,2),"")</f>
        <v/>
      </c>
      <c r="F51" s="20" t="str">
        <f>IF(ISNUMBER(D51),ROUND(E51/(D51/(1+SUM($B$5))),4),"")</f>
        <v/>
      </c>
      <c r="G51" s="19" t="str">
        <f>IF(ISNUMBER(D51),ROUND(B51*(1+IF(C51="",SUM($B$4),C51))*(1+SUM($B$5)),2),"")</f>
        <v/>
      </c>
      <c r="H51" s="19" t="str">
        <f>IF(ISNUMBER(D51),ROUND((D51-G51)/(1+SUM($B$5)),2),"")</f>
        <v/>
      </c>
    </row>
    <row r="52" spans="1:8" x14ac:dyDescent="0.25">
      <c r="A52" s="21"/>
      <c r="B52" s="15"/>
      <c r="C52" s="12"/>
      <c r="D52" s="18" t="str">
        <f>IF(NOT(ISNUMBER(B52)),"",IF(B52&lt;=0,"",IF(NOT(ISNUMBER(IF(C52="",SUM($B$4),C52))),"Revisá el margen",IF(OR(IF(C52="",SUM($B$4),C52)&lt;0,IF(C52="",SUM($B$4),C52)&gt;=1),"Revisá el margen",IF(SUM($B$6)&gt;0,CEILING(ROUND(B52/(1-IF(C52="",SUM($B$4),C52))*(1+SUM($B$5)),2),SUM($B$6)),ROUND(B52/(1-IF(C52="",SUM($B$4),C52))*(1+SUM($B$5)),2))))))</f>
        <v/>
      </c>
      <c r="E52" s="19" t="str">
        <f>IF(ISNUMBER(D52),ROUND(D52/(1+SUM($B$5))-B52,2),"")</f>
        <v/>
      </c>
      <c r="F52" s="20" t="str">
        <f>IF(ISNUMBER(D52),ROUND(E52/(D52/(1+SUM($B$5))),4),"")</f>
        <v/>
      </c>
      <c r="G52" s="19" t="str">
        <f>IF(ISNUMBER(D52),ROUND(B52*(1+IF(C52="",SUM($B$4),C52))*(1+SUM($B$5)),2),"")</f>
        <v/>
      </c>
      <c r="H52" s="19" t="str">
        <f>IF(ISNUMBER(D52),ROUND((D52-G52)/(1+SUM($B$5)),2),"")</f>
        <v/>
      </c>
    </row>
    <row r="53" spans="1:8" x14ac:dyDescent="0.25">
      <c r="A53" s="21"/>
      <c r="B53" s="15"/>
      <c r="C53" s="12"/>
      <c r="D53" s="18" t="str">
        <f>IF(NOT(ISNUMBER(B53)),"",IF(B53&lt;=0,"",IF(NOT(ISNUMBER(IF(C53="",SUM($B$4),C53))),"Revisá el margen",IF(OR(IF(C53="",SUM($B$4),C53)&lt;0,IF(C53="",SUM($B$4),C53)&gt;=1),"Revisá el margen",IF(SUM($B$6)&gt;0,CEILING(ROUND(B53/(1-IF(C53="",SUM($B$4),C53))*(1+SUM($B$5)),2),SUM($B$6)),ROUND(B53/(1-IF(C53="",SUM($B$4),C53))*(1+SUM($B$5)),2))))))</f>
        <v/>
      </c>
      <c r="E53" s="19" t="str">
        <f>IF(ISNUMBER(D53),ROUND(D53/(1+SUM($B$5))-B53,2),"")</f>
        <v/>
      </c>
      <c r="F53" s="20" t="str">
        <f>IF(ISNUMBER(D53),ROUND(E53/(D53/(1+SUM($B$5))),4),"")</f>
        <v/>
      </c>
      <c r="G53" s="19" t="str">
        <f>IF(ISNUMBER(D53),ROUND(B53*(1+IF(C53="",SUM($B$4),C53))*(1+SUM($B$5)),2),"")</f>
        <v/>
      </c>
      <c r="H53" s="19" t="str">
        <f>IF(ISNUMBER(D53),ROUND((D53-G53)/(1+SUM($B$5)),2),"")</f>
        <v/>
      </c>
    </row>
    <row r="54" spans="1:8" x14ac:dyDescent="0.25">
      <c r="A54" s="21"/>
      <c r="B54" s="15"/>
      <c r="C54" s="12"/>
      <c r="D54" s="18" t="str">
        <f>IF(NOT(ISNUMBER(B54)),"",IF(B54&lt;=0,"",IF(NOT(ISNUMBER(IF(C54="",SUM($B$4),C54))),"Revisá el margen",IF(OR(IF(C54="",SUM($B$4),C54)&lt;0,IF(C54="",SUM($B$4),C54)&gt;=1),"Revisá el margen",IF(SUM($B$6)&gt;0,CEILING(ROUND(B54/(1-IF(C54="",SUM($B$4),C54))*(1+SUM($B$5)),2),SUM($B$6)),ROUND(B54/(1-IF(C54="",SUM($B$4),C54))*(1+SUM($B$5)),2))))))</f>
        <v/>
      </c>
      <c r="E54" s="19" t="str">
        <f>IF(ISNUMBER(D54),ROUND(D54/(1+SUM($B$5))-B54,2),"")</f>
        <v/>
      </c>
      <c r="F54" s="20" t="str">
        <f>IF(ISNUMBER(D54),ROUND(E54/(D54/(1+SUM($B$5))),4),"")</f>
        <v/>
      </c>
      <c r="G54" s="19" t="str">
        <f>IF(ISNUMBER(D54),ROUND(B54*(1+IF(C54="",SUM($B$4),C54))*(1+SUM($B$5)),2),"")</f>
        <v/>
      </c>
      <c r="H54" s="19" t="str">
        <f>IF(ISNUMBER(D54),ROUND((D54-G54)/(1+SUM($B$5)),2),"")</f>
        <v/>
      </c>
    </row>
    <row r="55" spans="1:8" x14ac:dyDescent="0.25">
      <c r="A55" s="21"/>
      <c r="B55" s="15"/>
      <c r="C55" s="12"/>
      <c r="D55" s="18" t="str">
        <f>IF(NOT(ISNUMBER(B55)),"",IF(B55&lt;=0,"",IF(NOT(ISNUMBER(IF(C55="",SUM($B$4),C55))),"Revisá el margen",IF(OR(IF(C55="",SUM($B$4),C55)&lt;0,IF(C55="",SUM($B$4),C55)&gt;=1),"Revisá el margen",IF(SUM($B$6)&gt;0,CEILING(ROUND(B55/(1-IF(C55="",SUM($B$4),C55))*(1+SUM($B$5)),2),SUM($B$6)),ROUND(B55/(1-IF(C55="",SUM($B$4),C55))*(1+SUM($B$5)),2))))))</f>
        <v/>
      </c>
      <c r="E55" s="19" t="str">
        <f>IF(ISNUMBER(D55),ROUND(D55/(1+SUM($B$5))-B55,2),"")</f>
        <v/>
      </c>
      <c r="F55" s="20" t="str">
        <f>IF(ISNUMBER(D55),ROUND(E55/(D55/(1+SUM($B$5))),4),"")</f>
        <v/>
      </c>
      <c r="G55" s="19" t="str">
        <f>IF(ISNUMBER(D55),ROUND(B55*(1+IF(C55="",SUM($B$4),C55))*(1+SUM($B$5)),2),"")</f>
        <v/>
      </c>
      <c r="H55" s="19" t="str">
        <f>IF(ISNUMBER(D55),ROUND((D55-G55)/(1+SUM($B$5)),2),"")</f>
        <v/>
      </c>
    </row>
    <row r="56" spans="1:8" x14ac:dyDescent="0.25">
      <c r="A56" s="21"/>
      <c r="B56" s="15"/>
      <c r="C56" s="12"/>
      <c r="D56" s="18" t="str">
        <f>IF(NOT(ISNUMBER(B56)),"",IF(B56&lt;=0,"",IF(NOT(ISNUMBER(IF(C56="",SUM($B$4),C56))),"Revisá el margen",IF(OR(IF(C56="",SUM($B$4),C56)&lt;0,IF(C56="",SUM($B$4),C56)&gt;=1),"Revisá el margen",IF(SUM($B$6)&gt;0,CEILING(ROUND(B56/(1-IF(C56="",SUM($B$4),C56))*(1+SUM($B$5)),2),SUM($B$6)),ROUND(B56/(1-IF(C56="",SUM($B$4),C56))*(1+SUM($B$5)),2))))))</f>
        <v/>
      </c>
      <c r="E56" s="19" t="str">
        <f>IF(ISNUMBER(D56),ROUND(D56/(1+SUM($B$5))-B56,2),"")</f>
        <v/>
      </c>
      <c r="F56" s="20" t="str">
        <f>IF(ISNUMBER(D56),ROUND(E56/(D56/(1+SUM($B$5))),4),"")</f>
        <v/>
      </c>
      <c r="G56" s="19" t="str">
        <f>IF(ISNUMBER(D56),ROUND(B56*(1+IF(C56="",SUM($B$4),C56))*(1+SUM($B$5)),2),"")</f>
        <v/>
      </c>
      <c r="H56" s="19" t="str">
        <f>IF(ISNUMBER(D56),ROUND((D56-G56)/(1+SUM($B$5)),2),"")</f>
        <v/>
      </c>
    </row>
    <row r="57" spans="1:8" x14ac:dyDescent="0.25">
      <c r="A57" s="21"/>
      <c r="B57" s="15"/>
      <c r="C57" s="12"/>
      <c r="D57" s="18" t="str">
        <f>IF(NOT(ISNUMBER(B57)),"",IF(B57&lt;=0,"",IF(NOT(ISNUMBER(IF(C57="",SUM($B$4),C57))),"Revisá el margen",IF(OR(IF(C57="",SUM($B$4),C57)&lt;0,IF(C57="",SUM($B$4),C57)&gt;=1),"Revisá el margen",IF(SUM($B$6)&gt;0,CEILING(ROUND(B57/(1-IF(C57="",SUM($B$4),C57))*(1+SUM($B$5)),2),SUM($B$6)),ROUND(B57/(1-IF(C57="",SUM($B$4),C57))*(1+SUM($B$5)),2))))))</f>
        <v/>
      </c>
      <c r="E57" s="19" t="str">
        <f>IF(ISNUMBER(D57),ROUND(D57/(1+SUM($B$5))-B57,2),"")</f>
        <v/>
      </c>
      <c r="F57" s="20" t="str">
        <f>IF(ISNUMBER(D57),ROUND(E57/(D57/(1+SUM($B$5))),4),"")</f>
        <v/>
      </c>
      <c r="G57" s="19" t="str">
        <f>IF(ISNUMBER(D57),ROUND(B57*(1+IF(C57="",SUM($B$4),C57))*(1+SUM($B$5)),2),"")</f>
        <v/>
      </c>
      <c r="H57" s="19" t="str">
        <f>IF(ISNUMBER(D57),ROUND((D57-G57)/(1+SUM($B$5)),2),"")</f>
        <v/>
      </c>
    </row>
    <row r="58" spans="1:8" x14ac:dyDescent="0.25">
      <c r="A58" s="21"/>
      <c r="B58" s="15"/>
      <c r="C58" s="12"/>
      <c r="D58" s="18" t="str">
        <f>IF(NOT(ISNUMBER(B58)),"",IF(B58&lt;=0,"",IF(NOT(ISNUMBER(IF(C58="",SUM($B$4),C58))),"Revisá el margen",IF(OR(IF(C58="",SUM($B$4),C58)&lt;0,IF(C58="",SUM($B$4),C58)&gt;=1),"Revisá el margen",IF(SUM($B$6)&gt;0,CEILING(ROUND(B58/(1-IF(C58="",SUM($B$4),C58))*(1+SUM($B$5)),2),SUM($B$6)),ROUND(B58/(1-IF(C58="",SUM($B$4),C58))*(1+SUM($B$5)),2))))))</f>
        <v/>
      </c>
      <c r="E58" s="19" t="str">
        <f>IF(ISNUMBER(D58),ROUND(D58/(1+SUM($B$5))-B58,2),"")</f>
        <v/>
      </c>
      <c r="F58" s="20" t="str">
        <f>IF(ISNUMBER(D58),ROUND(E58/(D58/(1+SUM($B$5))),4),"")</f>
        <v/>
      </c>
      <c r="G58" s="19" t="str">
        <f>IF(ISNUMBER(D58),ROUND(B58*(1+IF(C58="",SUM($B$4),C58))*(1+SUM($B$5)),2),"")</f>
        <v/>
      </c>
      <c r="H58" s="19" t="str">
        <f>IF(ISNUMBER(D58),ROUND((D58-G58)/(1+SUM($B$5)),2),"")</f>
        <v/>
      </c>
    </row>
    <row r="59" spans="1:8" x14ac:dyDescent="0.25">
      <c r="A59" s="21"/>
      <c r="B59" s="15"/>
      <c r="C59" s="12"/>
      <c r="D59" s="18" t="str">
        <f>IF(NOT(ISNUMBER(B59)),"",IF(B59&lt;=0,"",IF(NOT(ISNUMBER(IF(C59="",SUM($B$4),C59))),"Revisá el margen",IF(OR(IF(C59="",SUM($B$4),C59)&lt;0,IF(C59="",SUM($B$4),C59)&gt;=1),"Revisá el margen",IF(SUM($B$6)&gt;0,CEILING(ROUND(B59/(1-IF(C59="",SUM($B$4),C59))*(1+SUM($B$5)),2),SUM($B$6)),ROUND(B59/(1-IF(C59="",SUM($B$4),C59))*(1+SUM($B$5)),2))))))</f>
        <v/>
      </c>
      <c r="E59" s="19" t="str">
        <f>IF(ISNUMBER(D59),ROUND(D59/(1+SUM($B$5))-B59,2),"")</f>
        <v/>
      </c>
      <c r="F59" s="20" t="str">
        <f>IF(ISNUMBER(D59),ROUND(E59/(D59/(1+SUM($B$5))),4),"")</f>
        <v/>
      </c>
      <c r="G59" s="19" t="str">
        <f>IF(ISNUMBER(D59),ROUND(B59*(1+IF(C59="",SUM($B$4),C59))*(1+SUM($B$5)),2),"")</f>
        <v/>
      </c>
      <c r="H59" s="19" t="str">
        <f>IF(ISNUMBER(D59),ROUND((D59-G59)/(1+SUM($B$5)),2),"")</f>
        <v/>
      </c>
    </row>
    <row r="60" spans="1:8" x14ac:dyDescent="0.25">
      <c r="A60" s="21"/>
      <c r="B60" s="15"/>
      <c r="C60" s="12"/>
      <c r="D60" s="18" t="str">
        <f>IF(NOT(ISNUMBER(B60)),"",IF(B60&lt;=0,"",IF(NOT(ISNUMBER(IF(C60="",SUM($B$4),C60))),"Revisá el margen",IF(OR(IF(C60="",SUM($B$4),C60)&lt;0,IF(C60="",SUM($B$4),C60)&gt;=1),"Revisá el margen",IF(SUM($B$6)&gt;0,CEILING(ROUND(B60/(1-IF(C60="",SUM($B$4),C60))*(1+SUM($B$5)),2),SUM($B$6)),ROUND(B60/(1-IF(C60="",SUM($B$4),C60))*(1+SUM($B$5)),2))))))</f>
        <v/>
      </c>
      <c r="E60" s="19" t="str">
        <f>IF(ISNUMBER(D60),ROUND(D60/(1+SUM($B$5))-B60,2),"")</f>
        <v/>
      </c>
      <c r="F60" s="20" t="str">
        <f>IF(ISNUMBER(D60),ROUND(E60/(D60/(1+SUM($B$5))),4),"")</f>
        <v/>
      </c>
      <c r="G60" s="19" t="str">
        <f>IF(ISNUMBER(D60),ROUND(B60*(1+IF(C60="",SUM($B$4),C60))*(1+SUM($B$5)),2),"")</f>
        <v/>
      </c>
      <c r="H60" s="19" t="str">
        <f>IF(ISNUMBER(D60),ROUND((D60-G60)/(1+SUM($B$5)),2),"")</f>
        <v/>
      </c>
    </row>
    <row r="61" spans="1:8" x14ac:dyDescent="0.25">
      <c r="A61" s="21"/>
      <c r="B61" s="15"/>
      <c r="C61" s="12"/>
      <c r="D61" s="18" t="str">
        <f>IF(NOT(ISNUMBER(B61)),"",IF(B61&lt;=0,"",IF(NOT(ISNUMBER(IF(C61="",SUM($B$4),C61))),"Revisá el margen",IF(OR(IF(C61="",SUM($B$4),C61)&lt;0,IF(C61="",SUM($B$4),C61)&gt;=1),"Revisá el margen",IF(SUM($B$6)&gt;0,CEILING(ROUND(B61/(1-IF(C61="",SUM($B$4),C61))*(1+SUM($B$5)),2),SUM($B$6)),ROUND(B61/(1-IF(C61="",SUM($B$4),C61))*(1+SUM($B$5)),2))))))</f>
        <v/>
      </c>
      <c r="E61" s="19" t="str">
        <f>IF(ISNUMBER(D61),ROUND(D61/(1+SUM($B$5))-B61,2),"")</f>
        <v/>
      </c>
      <c r="F61" s="20" t="str">
        <f>IF(ISNUMBER(D61),ROUND(E61/(D61/(1+SUM($B$5))),4),"")</f>
        <v/>
      </c>
      <c r="G61" s="19" t="str">
        <f>IF(ISNUMBER(D61),ROUND(B61*(1+IF(C61="",SUM($B$4),C61))*(1+SUM($B$5)),2),"")</f>
        <v/>
      </c>
      <c r="H61" s="19" t="str">
        <f>IF(ISNUMBER(D61),ROUND((D61-G61)/(1+SUM($B$5)),2),"")</f>
        <v/>
      </c>
    </row>
    <row r="62" spans="1:8" x14ac:dyDescent="0.25">
      <c r="A62" s="21"/>
      <c r="B62" s="15"/>
      <c r="C62" s="12"/>
      <c r="D62" s="18" t="str">
        <f>IF(NOT(ISNUMBER(B62)),"",IF(B62&lt;=0,"",IF(NOT(ISNUMBER(IF(C62="",SUM($B$4),C62))),"Revisá el margen",IF(OR(IF(C62="",SUM($B$4),C62)&lt;0,IF(C62="",SUM($B$4),C62)&gt;=1),"Revisá el margen",IF(SUM($B$6)&gt;0,CEILING(ROUND(B62/(1-IF(C62="",SUM($B$4),C62))*(1+SUM($B$5)),2),SUM($B$6)),ROUND(B62/(1-IF(C62="",SUM($B$4),C62))*(1+SUM($B$5)),2))))))</f>
        <v/>
      </c>
      <c r="E62" s="19" t="str">
        <f>IF(ISNUMBER(D62),ROUND(D62/(1+SUM($B$5))-B62,2),"")</f>
        <v/>
      </c>
      <c r="F62" s="20" t="str">
        <f>IF(ISNUMBER(D62),ROUND(E62/(D62/(1+SUM($B$5))),4),"")</f>
        <v/>
      </c>
      <c r="G62" s="19" t="str">
        <f>IF(ISNUMBER(D62),ROUND(B62*(1+IF(C62="",SUM($B$4),C62))*(1+SUM($B$5)),2),"")</f>
        <v/>
      </c>
      <c r="H62" s="19" t="str">
        <f>IF(ISNUMBER(D62),ROUND((D62-G62)/(1+SUM($B$5)),2),"")</f>
        <v/>
      </c>
    </row>
    <row r="63" spans="1:8" x14ac:dyDescent="0.25">
      <c r="A63" s="21"/>
      <c r="B63" s="15"/>
      <c r="C63" s="12"/>
      <c r="D63" s="18" t="str">
        <f>IF(NOT(ISNUMBER(B63)),"",IF(B63&lt;=0,"",IF(NOT(ISNUMBER(IF(C63="",SUM($B$4),C63))),"Revisá el margen",IF(OR(IF(C63="",SUM($B$4),C63)&lt;0,IF(C63="",SUM($B$4),C63)&gt;=1),"Revisá el margen",IF(SUM($B$6)&gt;0,CEILING(ROUND(B63/(1-IF(C63="",SUM($B$4),C63))*(1+SUM($B$5)),2),SUM($B$6)),ROUND(B63/(1-IF(C63="",SUM($B$4),C63))*(1+SUM($B$5)),2))))))</f>
        <v/>
      </c>
      <c r="E63" s="19" t="str">
        <f>IF(ISNUMBER(D63),ROUND(D63/(1+SUM($B$5))-B63,2),"")</f>
        <v/>
      </c>
      <c r="F63" s="20" t="str">
        <f>IF(ISNUMBER(D63),ROUND(E63/(D63/(1+SUM($B$5))),4),"")</f>
        <v/>
      </c>
      <c r="G63" s="19" t="str">
        <f>IF(ISNUMBER(D63),ROUND(B63*(1+IF(C63="",SUM($B$4),C63))*(1+SUM($B$5)),2),"")</f>
        <v/>
      </c>
      <c r="H63" s="19" t="str">
        <f>IF(ISNUMBER(D63),ROUND((D63-G63)/(1+SUM($B$5)),2),"")</f>
        <v/>
      </c>
    </row>
    <row r="64" spans="1:8" x14ac:dyDescent="0.25">
      <c r="A64" s="21"/>
      <c r="B64" s="15"/>
      <c r="C64" s="12"/>
      <c r="D64" s="18" t="str">
        <f>IF(NOT(ISNUMBER(B64)),"",IF(B64&lt;=0,"",IF(NOT(ISNUMBER(IF(C64="",SUM($B$4),C64))),"Revisá el margen",IF(OR(IF(C64="",SUM($B$4),C64)&lt;0,IF(C64="",SUM($B$4),C64)&gt;=1),"Revisá el margen",IF(SUM($B$6)&gt;0,CEILING(ROUND(B64/(1-IF(C64="",SUM($B$4),C64))*(1+SUM($B$5)),2),SUM($B$6)),ROUND(B64/(1-IF(C64="",SUM($B$4),C64))*(1+SUM($B$5)),2))))))</f>
        <v/>
      </c>
      <c r="E64" s="19" t="str">
        <f>IF(ISNUMBER(D64),ROUND(D64/(1+SUM($B$5))-B64,2),"")</f>
        <v/>
      </c>
      <c r="F64" s="20" t="str">
        <f>IF(ISNUMBER(D64),ROUND(E64/(D64/(1+SUM($B$5))),4),"")</f>
        <v/>
      </c>
      <c r="G64" s="19" t="str">
        <f>IF(ISNUMBER(D64),ROUND(B64*(1+IF(C64="",SUM($B$4),C64))*(1+SUM($B$5)),2),"")</f>
        <v/>
      </c>
      <c r="H64" s="19" t="str">
        <f>IF(ISNUMBER(D64),ROUND((D64-G64)/(1+SUM($B$5)),2),"")</f>
        <v/>
      </c>
    </row>
    <row r="65" spans="1:8" x14ac:dyDescent="0.25">
      <c r="A65" s="21"/>
      <c r="B65" s="15"/>
      <c r="C65" s="12"/>
      <c r="D65" s="18" t="str">
        <f>IF(NOT(ISNUMBER(B65)),"",IF(B65&lt;=0,"",IF(NOT(ISNUMBER(IF(C65="",SUM($B$4),C65))),"Revisá el margen",IF(OR(IF(C65="",SUM($B$4),C65)&lt;0,IF(C65="",SUM($B$4),C65)&gt;=1),"Revisá el margen",IF(SUM($B$6)&gt;0,CEILING(ROUND(B65/(1-IF(C65="",SUM($B$4),C65))*(1+SUM($B$5)),2),SUM($B$6)),ROUND(B65/(1-IF(C65="",SUM($B$4),C65))*(1+SUM($B$5)),2))))))</f>
        <v/>
      </c>
      <c r="E65" s="19" t="str">
        <f>IF(ISNUMBER(D65),ROUND(D65/(1+SUM($B$5))-B65,2),"")</f>
        <v/>
      </c>
      <c r="F65" s="20" t="str">
        <f>IF(ISNUMBER(D65),ROUND(E65/(D65/(1+SUM($B$5))),4),"")</f>
        <v/>
      </c>
      <c r="G65" s="19" t="str">
        <f>IF(ISNUMBER(D65),ROUND(B65*(1+IF(C65="",SUM($B$4),C65))*(1+SUM($B$5)),2),"")</f>
        <v/>
      </c>
      <c r="H65" s="19" t="str">
        <f>IF(ISNUMBER(D65),ROUND((D65-G65)/(1+SUM($B$5)),2),"")</f>
        <v/>
      </c>
    </row>
    <row r="66" spans="1:8" x14ac:dyDescent="0.25">
      <c r="A66" s="21"/>
      <c r="B66" s="15"/>
      <c r="C66" s="12"/>
      <c r="D66" s="18" t="str">
        <f>IF(NOT(ISNUMBER(B66)),"",IF(B66&lt;=0,"",IF(NOT(ISNUMBER(IF(C66="",SUM($B$4),C66))),"Revisá el margen",IF(OR(IF(C66="",SUM($B$4),C66)&lt;0,IF(C66="",SUM($B$4),C66)&gt;=1),"Revisá el margen",IF(SUM($B$6)&gt;0,CEILING(ROUND(B66/(1-IF(C66="",SUM($B$4),C66))*(1+SUM($B$5)),2),SUM($B$6)),ROUND(B66/(1-IF(C66="",SUM($B$4),C66))*(1+SUM($B$5)),2))))))</f>
        <v/>
      </c>
      <c r="E66" s="19" t="str">
        <f>IF(ISNUMBER(D66),ROUND(D66/(1+SUM($B$5))-B66,2),"")</f>
        <v/>
      </c>
      <c r="F66" s="20" t="str">
        <f>IF(ISNUMBER(D66),ROUND(E66/(D66/(1+SUM($B$5))),4),"")</f>
        <v/>
      </c>
      <c r="G66" s="19" t="str">
        <f>IF(ISNUMBER(D66),ROUND(B66*(1+IF(C66="",SUM($B$4),C66))*(1+SUM($B$5)),2),"")</f>
        <v/>
      </c>
      <c r="H66" s="19" t="str">
        <f>IF(ISNUMBER(D66),ROUND((D66-G66)/(1+SUM($B$5)),2),"")</f>
        <v/>
      </c>
    </row>
    <row r="67" spans="1:8" x14ac:dyDescent="0.25">
      <c r="A67" s="21"/>
      <c r="B67" s="15"/>
      <c r="C67" s="12"/>
      <c r="D67" s="18" t="str">
        <f>IF(NOT(ISNUMBER(B67)),"",IF(B67&lt;=0,"",IF(NOT(ISNUMBER(IF(C67="",SUM($B$4),C67))),"Revisá el margen",IF(OR(IF(C67="",SUM($B$4),C67)&lt;0,IF(C67="",SUM($B$4),C67)&gt;=1),"Revisá el margen",IF(SUM($B$6)&gt;0,CEILING(ROUND(B67/(1-IF(C67="",SUM($B$4),C67))*(1+SUM($B$5)),2),SUM($B$6)),ROUND(B67/(1-IF(C67="",SUM($B$4),C67))*(1+SUM($B$5)),2))))))</f>
        <v/>
      </c>
      <c r="E67" s="19" t="str">
        <f>IF(ISNUMBER(D67),ROUND(D67/(1+SUM($B$5))-B67,2),"")</f>
        <v/>
      </c>
      <c r="F67" s="20" t="str">
        <f>IF(ISNUMBER(D67),ROUND(E67/(D67/(1+SUM($B$5))),4),"")</f>
        <v/>
      </c>
      <c r="G67" s="19" t="str">
        <f>IF(ISNUMBER(D67),ROUND(B67*(1+IF(C67="",SUM($B$4),C67))*(1+SUM($B$5)),2),"")</f>
        <v/>
      </c>
      <c r="H67" s="19" t="str">
        <f>IF(ISNUMBER(D67),ROUND((D67-G67)/(1+SUM($B$5)),2),"")</f>
        <v/>
      </c>
    </row>
    <row r="68" spans="1:8" x14ac:dyDescent="0.25">
      <c r="A68" s="21"/>
      <c r="B68" s="15"/>
      <c r="C68" s="12"/>
      <c r="D68" s="18" t="str">
        <f>IF(NOT(ISNUMBER(B68)),"",IF(B68&lt;=0,"",IF(NOT(ISNUMBER(IF(C68="",SUM($B$4),C68))),"Revisá el margen",IF(OR(IF(C68="",SUM($B$4),C68)&lt;0,IF(C68="",SUM($B$4),C68)&gt;=1),"Revisá el margen",IF(SUM($B$6)&gt;0,CEILING(ROUND(B68/(1-IF(C68="",SUM($B$4),C68))*(1+SUM($B$5)),2),SUM($B$6)),ROUND(B68/(1-IF(C68="",SUM($B$4),C68))*(1+SUM($B$5)),2))))))</f>
        <v/>
      </c>
      <c r="E68" s="19" t="str">
        <f>IF(ISNUMBER(D68),ROUND(D68/(1+SUM($B$5))-B68,2),"")</f>
        <v/>
      </c>
      <c r="F68" s="20" t="str">
        <f>IF(ISNUMBER(D68),ROUND(E68/(D68/(1+SUM($B$5))),4),"")</f>
        <v/>
      </c>
      <c r="G68" s="19" t="str">
        <f>IF(ISNUMBER(D68),ROUND(B68*(1+IF(C68="",SUM($B$4),C68))*(1+SUM($B$5)),2),"")</f>
        <v/>
      </c>
      <c r="H68" s="19" t="str">
        <f>IF(ISNUMBER(D68),ROUND((D68-G68)/(1+SUM($B$5)),2),"")</f>
        <v/>
      </c>
    </row>
    <row r="69" spans="1:8" x14ac:dyDescent="0.25">
      <c r="A69" s="21"/>
      <c r="B69" s="15"/>
      <c r="C69" s="12"/>
      <c r="D69" s="18" t="str">
        <f>IF(NOT(ISNUMBER(B69)),"",IF(B69&lt;=0,"",IF(NOT(ISNUMBER(IF(C69="",SUM($B$4),C69))),"Revisá el margen",IF(OR(IF(C69="",SUM($B$4),C69)&lt;0,IF(C69="",SUM($B$4),C69)&gt;=1),"Revisá el margen",IF(SUM($B$6)&gt;0,CEILING(ROUND(B69/(1-IF(C69="",SUM($B$4),C69))*(1+SUM($B$5)),2),SUM($B$6)),ROUND(B69/(1-IF(C69="",SUM($B$4),C69))*(1+SUM($B$5)),2))))))</f>
        <v/>
      </c>
      <c r="E69" s="19" t="str">
        <f>IF(ISNUMBER(D69),ROUND(D69/(1+SUM($B$5))-B69,2),"")</f>
        <v/>
      </c>
      <c r="F69" s="20" t="str">
        <f>IF(ISNUMBER(D69),ROUND(E69/(D69/(1+SUM($B$5))),4),"")</f>
        <v/>
      </c>
      <c r="G69" s="19" t="str">
        <f>IF(ISNUMBER(D69),ROUND(B69*(1+IF(C69="",SUM($B$4),C69))*(1+SUM($B$5)),2),"")</f>
        <v/>
      </c>
      <c r="H69" s="19" t="str">
        <f>IF(ISNUMBER(D69),ROUND((D69-G69)/(1+SUM($B$5)),2),"")</f>
        <v/>
      </c>
    </row>
    <row r="70" spans="1:8" x14ac:dyDescent="0.25">
      <c r="A70" s="21"/>
      <c r="B70" s="15"/>
      <c r="C70" s="12"/>
      <c r="D70" s="18" t="str">
        <f>IF(NOT(ISNUMBER(B70)),"",IF(B70&lt;=0,"",IF(NOT(ISNUMBER(IF(C70="",SUM($B$4),C70))),"Revisá el margen",IF(OR(IF(C70="",SUM($B$4),C70)&lt;0,IF(C70="",SUM($B$4),C70)&gt;=1),"Revisá el margen",IF(SUM($B$6)&gt;0,CEILING(ROUND(B70/(1-IF(C70="",SUM($B$4),C70))*(1+SUM($B$5)),2),SUM($B$6)),ROUND(B70/(1-IF(C70="",SUM($B$4),C70))*(1+SUM($B$5)),2))))))</f>
        <v/>
      </c>
      <c r="E70" s="19" t="str">
        <f>IF(ISNUMBER(D70),ROUND(D70/(1+SUM($B$5))-B70,2),"")</f>
        <v/>
      </c>
      <c r="F70" s="20" t="str">
        <f>IF(ISNUMBER(D70),ROUND(E70/(D70/(1+SUM($B$5))),4),"")</f>
        <v/>
      </c>
      <c r="G70" s="19" t="str">
        <f>IF(ISNUMBER(D70),ROUND(B70*(1+IF(C70="",SUM($B$4),C70))*(1+SUM($B$5)),2),"")</f>
        <v/>
      </c>
      <c r="H70" s="19" t="str">
        <f>IF(ISNUMBER(D70),ROUND((D70-G70)/(1+SUM($B$5)),2),"")</f>
        <v/>
      </c>
    </row>
    <row r="71" spans="1:8" x14ac:dyDescent="0.25">
      <c r="A71" s="21"/>
      <c r="B71" s="15"/>
      <c r="C71" s="12"/>
      <c r="D71" s="18" t="str">
        <f>IF(NOT(ISNUMBER(B71)),"",IF(B71&lt;=0,"",IF(NOT(ISNUMBER(IF(C71="",SUM($B$4),C71))),"Revisá el margen",IF(OR(IF(C71="",SUM($B$4),C71)&lt;0,IF(C71="",SUM($B$4),C71)&gt;=1),"Revisá el margen",IF(SUM($B$6)&gt;0,CEILING(ROUND(B71/(1-IF(C71="",SUM($B$4),C71))*(1+SUM($B$5)),2),SUM($B$6)),ROUND(B71/(1-IF(C71="",SUM($B$4),C71))*(1+SUM($B$5)),2))))))</f>
        <v/>
      </c>
      <c r="E71" s="19" t="str">
        <f>IF(ISNUMBER(D71),ROUND(D71/(1+SUM($B$5))-B71,2),"")</f>
        <v/>
      </c>
      <c r="F71" s="20" t="str">
        <f>IF(ISNUMBER(D71),ROUND(E71/(D71/(1+SUM($B$5))),4),"")</f>
        <v/>
      </c>
      <c r="G71" s="19" t="str">
        <f>IF(ISNUMBER(D71),ROUND(B71*(1+IF(C71="",SUM($B$4),C71))*(1+SUM($B$5)),2),"")</f>
        <v/>
      </c>
      <c r="H71" s="19" t="str">
        <f>IF(ISNUMBER(D71),ROUND((D71-G71)/(1+SUM($B$5)),2),"")</f>
        <v/>
      </c>
    </row>
    <row r="72" spans="1:8" x14ac:dyDescent="0.25">
      <c r="A72" s="21"/>
      <c r="B72" s="15"/>
      <c r="C72" s="12"/>
      <c r="D72" s="18" t="str">
        <f>IF(NOT(ISNUMBER(B72)),"",IF(B72&lt;=0,"",IF(NOT(ISNUMBER(IF(C72="",SUM($B$4),C72))),"Revisá el margen",IF(OR(IF(C72="",SUM($B$4),C72)&lt;0,IF(C72="",SUM($B$4),C72)&gt;=1),"Revisá el margen",IF(SUM($B$6)&gt;0,CEILING(ROUND(B72/(1-IF(C72="",SUM($B$4),C72))*(1+SUM($B$5)),2),SUM($B$6)),ROUND(B72/(1-IF(C72="",SUM($B$4),C72))*(1+SUM($B$5)),2))))))</f>
        <v/>
      </c>
      <c r="E72" s="19" t="str">
        <f>IF(ISNUMBER(D72),ROUND(D72/(1+SUM($B$5))-B72,2),"")</f>
        <v/>
      </c>
      <c r="F72" s="20" t="str">
        <f>IF(ISNUMBER(D72),ROUND(E72/(D72/(1+SUM($B$5))),4),"")</f>
        <v/>
      </c>
      <c r="G72" s="19" t="str">
        <f>IF(ISNUMBER(D72),ROUND(B72*(1+IF(C72="",SUM($B$4),C72))*(1+SUM($B$5)),2),"")</f>
        <v/>
      </c>
      <c r="H72" s="19" t="str">
        <f>IF(ISNUMBER(D72),ROUND((D72-G72)/(1+SUM($B$5)),2),"")</f>
        <v/>
      </c>
    </row>
    <row r="73" spans="1:8" x14ac:dyDescent="0.25">
      <c r="A73" s="21"/>
      <c r="B73" s="15"/>
      <c r="C73" s="12"/>
      <c r="D73" s="18" t="str">
        <f>IF(NOT(ISNUMBER(B73)),"",IF(B73&lt;=0,"",IF(NOT(ISNUMBER(IF(C73="",SUM($B$4),C73))),"Revisá el margen",IF(OR(IF(C73="",SUM($B$4),C73)&lt;0,IF(C73="",SUM($B$4),C73)&gt;=1),"Revisá el margen",IF(SUM($B$6)&gt;0,CEILING(ROUND(B73/(1-IF(C73="",SUM($B$4),C73))*(1+SUM($B$5)),2),SUM($B$6)),ROUND(B73/(1-IF(C73="",SUM($B$4),C73))*(1+SUM($B$5)),2))))))</f>
        <v/>
      </c>
      <c r="E73" s="19" t="str">
        <f>IF(ISNUMBER(D73),ROUND(D73/(1+SUM($B$5))-B73,2),"")</f>
        <v/>
      </c>
      <c r="F73" s="20" t="str">
        <f>IF(ISNUMBER(D73),ROUND(E73/(D73/(1+SUM($B$5))),4),"")</f>
        <v/>
      </c>
      <c r="G73" s="19" t="str">
        <f>IF(ISNUMBER(D73),ROUND(B73*(1+IF(C73="",SUM($B$4),C73))*(1+SUM($B$5)),2),"")</f>
        <v/>
      </c>
      <c r="H73" s="19" t="str">
        <f>IF(ISNUMBER(D73),ROUND((D73-G73)/(1+SUM($B$5)),2),"")</f>
        <v/>
      </c>
    </row>
    <row r="74" spans="1:8" x14ac:dyDescent="0.25">
      <c r="A74" s="21"/>
      <c r="B74" s="15"/>
      <c r="C74" s="12"/>
      <c r="D74" s="18" t="str">
        <f>IF(NOT(ISNUMBER(B74)),"",IF(B74&lt;=0,"",IF(NOT(ISNUMBER(IF(C74="",SUM($B$4),C74))),"Revisá el margen",IF(OR(IF(C74="",SUM($B$4),C74)&lt;0,IF(C74="",SUM($B$4),C74)&gt;=1),"Revisá el margen",IF(SUM($B$6)&gt;0,CEILING(ROUND(B74/(1-IF(C74="",SUM($B$4),C74))*(1+SUM($B$5)),2),SUM($B$6)),ROUND(B74/(1-IF(C74="",SUM($B$4),C74))*(1+SUM($B$5)),2))))))</f>
        <v/>
      </c>
      <c r="E74" s="19" t="str">
        <f>IF(ISNUMBER(D74),ROUND(D74/(1+SUM($B$5))-B74,2),"")</f>
        <v/>
      </c>
      <c r="F74" s="20" t="str">
        <f>IF(ISNUMBER(D74),ROUND(E74/(D74/(1+SUM($B$5))),4),"")</f>
        <v/>
      </c>
      <c r="G74" s="19" t="str">
        <f>IF(ISNUMBER(D74),ROUND(B74*(1+IF(C74="",SUM($B$4),C74))*(1+SUM($B$5)),2),"")</f>
        <v/>
      </c>
      <c r="H74" s="19" t="str">
        <f>IF(ISNUMBER(D74),ROUND((D74-G74)/(1+SUM($B$5)),2),"")</f>
        <v/>
      </c>
    </row>
    <row r="75" spans="1:8" x14ac:dyDescent="0.25">
      <c r="A75" s="21"/>
      <c r="B75" s="15"/>
      <c r="C75" s="12"/>
      <c r="D75" s="18" t="str">
        <f>IF(NOT(ISNUMBER(B75)),"",IF(B75&lt;=0,"",IF(NOT(ISNUMBER(IF(C75="",SUM($B$4),C75))),"Revisá el margen",IF(OR(IF(C75="",SUM($B$4),C75)&lt;0,IF(C75="",SUM($B$4),C75)&gt;=1),"Revisá el margen",IF(SUM($B$6)&gt;0,CEILING(ROUND(B75/(1-IF(C75="",SUM($B$4),C75))*(1+SUM($B$5)),2),SUM($B$6)),ROUND(B75/(1-IF(C75="",SUM($B$4),C75))*(1+SUM($B$5)),2))))))</f>
        <v/>
      </c>
      <c r="E75" s="19" t="str">
        <f>IF(ISNUMBER(D75),ROUND(D75/(1+SUM($B$5))-B75,2),"")</f>
        <v/>
      </c>
      <c r="F75" s="20" t="str">
        <f>IF(ISNUMBER(D75),ROUND(E75/(D75/(1+SUM($B$5))),4),"")</f>
        <v/>
      </c>
      <c r="G75" s="19" t="str">
        <f>IF(ISNUMBER(D75),ROUND(B75*(1+IF(C75="",SUM($B$4),C75))*(1+SUM($B$5)),2),"")</f>
        <v/>
      </c>
      <c r="H75" s="19" t="str">
        <f>IF(ISNUMBER(D75),ROUND((D75-G75)/(1+SUM($B$5)),2),"")</f>
        <v/>
      </c>
    </row>
    <row r="76" spans="1:8" x14ac:dyDescent="0.25">
      <c r="A76" s="21"/>
      <c r="B76" s="15"/>
      <c r="C76" s="12"/>
      <c r="D76" s="18" t="str">
        <f>IF(NOT(ISNUMBER(B76)),"",IF(B76&lt;=0,"",IF(NOT(ISNUMBER(IF(C76="",SUM($B$4),C76))),"Revisá el margen",IF(OR(IF(C76="",SUM($B$4),C76)&lt;0,IF(C76="",SUM($B$4),C76)&gt;=1),"Revisá el margen",IF(SUM($B$6)&gt;0,CEILING(ROUND(B76/(1-IF(C76="",SUM($B$4),C76))*(1+SUM($B$5)),2),SUM($B$6)),ROUND(B76/(1-IF(C76="",SUM($B$4),C76))*(1+SUM($B$5)),2))))))</f>
        <v/>
      </c>
      <c r="E76" s="19" t="str">
        <f>IF(ISNUMBER(D76),ROUND(D76/(1+SUM($B$5))-B76,2),"")</f>
        <v/>
      </c>
      <c r="F76" s="20" t="str">
        <f>IF(ISNUMBER(D76),ROUND(E76/(D76/(1+SUM($B$5))),4),"")</f>
        <v/>
      </c>
      <c r="G76" s="19" t="str">
        <f>IF(ISNUMBER(D76),ROUND(B76*(1+IF(C76="",SUM($B$4),C76))*(1+SUM($B$5)),2),"")</f>
        <v/>
      </c>
      <c r="H76" s="19" t="str">
        <f>IF(ISNUMBER(D76),ROUND((D76-G76)/(1+SUM($B$5)),2),"")</f>
        <v/>
      </c>
    </row>
    <row r="77" spans="1:8" x14ac:dyDescent="0.25">
      <c r="A77" s="21"/>
      <c r="B77" s="15"/>
      <c r="C77" s="12"/>
      <c r="D77" s="18" t="str">
        <f>IF(NOT(ISNUMBER(B77)),"",IF(B77&lt;=0,"",IF(NOT(ISNUMBER(IF(C77="",SUM($B$4),C77))),"Revisá el margen",IF(OR(IF(C77="",SUM($B$4),C77)&lt;0,IF(C77="",SUM($B$4),C77)&gt;=1),"Revisá el margen",IF(SUM($B$6)&gt;0,CEILING(ROUND(B77/(1-IF(C77="",SUM($B$4),C77))*(1+SUM($B$5)),2),SUM($B$6)),ROUND(B77/(1-IF(C77="",SUM($B$4),C77))*(1+SUM($B$5)),2))))))</f>
        <v/>
      </c>
      <c r="E77" s="19" t="str">
        <f>IF(ISNUMBER(D77),ROUND(D77/(1+SUM($B$5))-B77,2),"")</f>
        <v/>
      </c>
      <c r="F77" s="20" t="str">
        <f>IF(ISNUMBER(D77),ROUND(E77/(D77/(1+SUM($B$5))),4),"")</f>
        <v/>
      </c>
      <c r="G77" s="19" t="str">
        <f>IF(ISNUMBER(D77),ROUND(B77*(1+IF(C77="",SUM($B$4),C77))*(1+SUM($B$5)),2),"")</f>
        <v/>
      </c>
      <c r="H77" s="19" t="str">
        <f>IF(ISNUMBER(D77),ROUND((D77-G77)/(1+SUM($B$5)),2),"")</f>
        <v/>
      </c>
    </row>
    <row r="78" spans="1:8" x14ac:dyDescent="0.25">
      <c r="A78" s="21"/>
      <c r="B78" s="15"/>
      <c r="C78" s="12"/>
      <c r="D78" s="18" t="str">
        <f>IF(NOT(ISNUMBER(B78)),"",IF(B78&lt;=0,"",IF(NOT(ISNUMBER(IF(C78="",SUM($B$4),C78))),"Revisá el margen",IF(OR(IF(C78="",SUM($B$4),C78)&lt;0,IF(C78="",SUM($B$4),C78)&gt;=1),"Revisá el margen",IF(SUM($B$6)&gt;0,CEILING(ROUND(B78/(1-IF(C78="",SUM($B$4),C78))*(1+SUM($B$5)),2),SUM($B$6)),ROUND(B78/(1-IF(C78="",SUM($B$4),C78))*(1+SUM($B$5)),2))))))</f>
        <v/>
      </c>
      <c r="E78" s="19" t="str">
        <f>IF(ISNUMBER(D78),ROUND(D78/(1+SUM($B$5))-B78,2),"")</f>
        <v/>
      </c>
      <c r="F78" s="20" t="str">
        <f>IF(ISNUMBER(D78),ROUND(E78/(D78/(1+SUM($B$5))),4),"")</f>
        <v/>
      </c>
      <c r="G78" s="19" t="str">
        <f>IF(ISNUMBER(D78),ROUND(B78*(1+IF(C78="",SUM($B$4),C78))*(1+SUM($B$5)),2),"")</f>
        <v/>
      </c>
      <c r="H78" s="19" t="str">
        <f>IF(ISNUMBER(D78),ROUND((D78-G78)/(1+SUM($B$5)),2),"")</f>
        <v/>
      </c>
    </row>
    <row r="79" spans="1:8" x14ac:dyDescent="0.25">
      <c r="A79" s="21"/>
      <c r="B79" s="15"/>
      <c r="C79" s="12"/>
      <c r="D79" s="18" t="str">
        <f>IF(NOT(ISNUMBER(B79)),"",IF(B79&lt;=0,"",IF(NOT(ISNUMBER(IF(C79="",SUM($B$4),C79))),"Revisá el margen",IF(OR(IF(C79="",SUM($B$4),C79)&lt;0,IF(C79="",SUM($B$4),C79)&gt;=1),"Revisá el margen",IF(SUM($B$6)&gt;0,CEILING(ROUND(B79/(1-IF(C79="",SUM($B$4),C79))*(1+SUM($B$5)),2),SUM($B$6)),ROUND(B79/(1-IF(C79="",SUM($B$4),C79))*(1+SUM($B$5)),2))))))</f>
        <v/>
      </c>
      <c r="E79" s="19" t="str">
        <f>IF(ISNUMBER(D79),ROUND(D79/(1+SUM($B$5))-B79,2),"")</f>
        <v/>
      </c>
      <c r="F79" s="20" t="str">
        <f>IF(ISNUMBER(D79),ROUND(E79/(D79/(1+SUM($B$5))),4),"")</f>
        <v/>
      </c>
      <c r="G79" s="19" t="str">
        <f>IF(ISNUMBER(D79),ROUND(B79*(1+IF(C79="",SUM($B$4),C79))*(1+SUM($B$5)),2),"")</f>
        <v/>
      </c>
      <c r="H79" s="19" t="str">
        <f>IF(ISNUMBER(D79),ROUND((D79-G79)/(1+SUM($B$5)),2),"")</f>
        <v/>
      </c>
    </row>
    <row r="80" spans="1:8" x14ac:dyDescent="0.25">
      <c r="A80" s="21"/>
      <c r="B80" s="15"/>
      <c r="C80" s="12"/>
      <c r="D80" s="18" t="str">
        <f>IF(NOT(ISNUMBER(B80)),"",IF(B80&lt;=0,"",IF(NOT(ISNUMBER(IF(C80="",SUM($B$4),C80))),"Revisá el margen",IF(OR(IF(C80="",SUM($B$4),C80)&lt;0,IF(C80="",SUM($B$4),C80)&gt;=1),"Revisá el margen",IF(SUM($B$6)&gt;0,CEILING(ROUND(B80/(1-IF(C80="",SUM($B$4),C80))*(1+SUM($B$5)),2),SUM($B$6)),ROUND(B80/(1-IF(C80="",SUM($B$4),C80))*(1+SUM($B$5)),2))))))</f>
        <v/>
      </c>
      <c r="E80" s="19" t="str">
        <f>IF(ISNUMBER(D80),ROUND(D80/(1+SUM($B$5))-B80,2),"")</f>
        <v/>
      </c>
      <c r="F80" s="20" t="str">
        <f>IF(ISNUMBER(D80),ROUND(E80/(D80/(1+SUM($B$5))),4),"")</f>
        <v/>
      </c>
      <c r="G80" s="19" t="str">
        <f>IF(ISNUMBER(D80),ROUND(B80*(1+IF(C80="",SUM($B$4),C80))*(1+SUM($B$5)),2),"")</f>
        <v/>
      </c>
      <c r="H80" s="19" t="str">
        <f>IF(ISNUMBER(D80),ROUND((D80-G80)/(1+SUM($B$5)),2),"")</f>
        <v/>
      </c>
    </row>
    <row r="81" spans="1:8" x14ac:dyDescent="0.25">
      <c r="A81" s="21"/>
      <c r="B81" s="15"/>
      <c r="C81" s="12"/>
      <c r="D81" s="18" t="str">
        <f>IF(NOT(ISNUMBER(B81)),"",IF(B81&lt;=0,"",IF(NOT(ISNUMBER(IF(C81="",SUM($B$4),C81))),"Revisá el margen",IF(OR(IF(C81="",SUM($B$4),C81)&lt;0,IF(C81="",SUM($B$4),C81)&gt;=1),"Revisá el margen",IF(SUM($B$6)&gt;0,CEILING(ROUND(B81/(1-IF(C81="",SUM($B$4),C81))*(1+SUM($B$5)),2),SUM($B$6)),ROUND(B81/(1-IF(C81="",SUM($B$4),C81))*(1+SUM($B$5)),2))))))</f>
        <v/>
      </c>
      <c r="E81" s="19" t="str">
        <f>IF(ISNUMBER(D81),ROUND(D81/(1+SUM($B$5))-B81,2),"")</f>
        <v/>
      </c>
      <c r="F81" s="20" t="str">
        <f>IF(ISNUMBER(D81),ROUND(E81/(D81/(1+SUM($B$5))),4),"")</f>
        <v/>
      </c>
      <c r="G81" s="19" t="str">
        <f>IF(ISNUMBER(D81),ROUND(B81*(1+IF(C81="",SUM($B$4),C81))*(1+SUM($B$5)),2),"")</f>
        <v/>
      </c>
      <c r="H81" s="19" t="str">
        <f>IF(ISNUMBER(D81),ROUND((D81-G81)/(1+SUM($B$5)),2),"")</f>
        <v/>
      </c>
    </row>
    <row r="82" spans="1:8" x14ac:dyDescent="0.25">
      <c r="A82" s="21"/>
      <c r="B82" s="15"/>
      <c r="C82" s="12"/>
      <c r="D82" s="18" t="str">
        <f>IF(NOT(ISNUMBER(B82)),"",IF(B82&lt;=0,"",IF(NOT(ISNUMBER(IF(C82="",SUM($B$4),C82))),"Revisá el margen",IF(OR(IF(C82="",SUM($B$4),C82)&lt;0,IF(C82="",SUM($B$4),C82)&gt;=1),"Revisá el margen",IF(SUM($B$6)&gt;0,CEILING(ROUND(B82/(1-IF(C82="",SUM($B$4),C82))*(1+SUM($B$5)),2),SUM($B$6)),ROUND(B82/(1-IF(C82="",SUM($B$4),C82))*(1+SUM($B$5)),2))))))</f>
        <v/>
      </c>
      <c r="E82" s="19" t="str">
        <f>IF(ISNUMBER(D82),ROUND(D82/(1+SUM($B$5))-B82,2),"")</f>
        <v/>
      </c>
      <c r="F82" s="20" t="str">
        <f>IF(ISNUMBER(D82),ROUND(E82/(D82/(1+SUM($B$5))),4),"")</f>
        <v/>
      </c>
      <c r="G82" s="19" t="str">
        <f>IF(ISNUMBER(D82),ROUND(B82*(1+IF(C82="",SUM($B$4),C82))*(1+SUM($B$5)),2),"")</f>
        <v/>
      </c>
      <c r="H82" s="19" t="str">
        <f>IF(ISNUMBER(D82),ROUND((D82-G82)/(1+SUM($B$5)),2),"")</f>
        <v/>
      </c>
    </row>
    <row r="83" spans="1:8" x14ac:dyDescent="0.25">
      <c r="A83" s="21"/>
      <c r="B83" s="15"/>
      <c r="C83" s="12"/>
      <c r="D83" s="18" t="str">
        <f>IF(NOT(ISNUMBER(B83)),"",IF(B83&lt;=0,"",IF(NOT(ISNUMBER(IF(C83="",SUM($B$4),C83))),"Revisá el margen",IF(OR(IF(C83="",SUM($B$4),C83)&lt;0,IF(C83="",SUM($B$4),C83)&gt;=1),"Revisá el margen",IF(SUM($B$6)&gt;0,CEILING(ROUND(B83/(1-IF(C83="",SUM($B$4),C83))*(1+SUM($B$5)),2),SUM($B$6)),ROUND(B83/(1-IF(C83="",SUM($B$4),C83))*(1+SUM($B$5)),2))))))</f>
        <v/>
      </c>
      <c r="E83" s="19" t="str">
        <f>IF(ISNUMBER(D83),ROUND(D83/(1+SUM($B$5))-B83,2),"")</f>
        <v/>
      </c>
      <c r="F83" s="20" t="str">
        <f>IF(ISNUMBER(D83),ROUND(E83/(D83/(1+SUM($B$5))),4),"")</f>
        <v/>
      </c>
      <c r="G83" s="19" t="str">
        <f>IF(ISNUMBER(D83),ROUND(B83*(1+IF(C83="",SUM($B$4),C83))*(1+SUM($B$5)),2),"")</f>
        <v/>
      </c>
      <c r="H83" s="19" t="str">
        <f>IF(ISNUMBER(D83),ROUND((D83-G83)/(1+SUM($B$5)),2),"")</f>
        <v/>
      </c>
    </row>
    <row r="84" spans="1:8" x14ac:dyDescent="0.25">
      <c r="A84" s="21"/>
      <c r="B84" s="15"/>
      <c r="C84" s="12"/>
      <c r="D84" s="18" t="str">
        <f>IF(NOT(ISNUMBER(B84)),"",IF(B84&lt;=0,"",IF(NOT(ISNUMBER(IF(C84="",SUM($B$4),C84))),"Revisá el margen",IF(OR(IF(C84="",SUM($B$4),C84)&lt;0,IF(C84="",SUM($B$4),C84)&gt;=1),"Revisá el margen",IF(SUM($B$6)&gt;0,CEILING(ROUND(B84/(1-IF(C84="",SUM($B$4),C84))*(1+SUM($B$5)),2),SUM($B$6)),ROUND(B84/(1-IF(C84="",SUM($B$4),C84))*(1+SUM($B$5)),2))))))</f>
        <v/>
      </c>
      <c r="E84" s="19" t="str">
        <f>IF(ISNUMBER(D84),ROUND(D84/(1+SUM($B$5))-B84,2),"")</f>
        <v/>
      </c>
      <c r="F84" s="20" t="str">
        <f>IF(ISNUMBER(D84),ROUND(E84/(D84/(1+SUM($B$5))),4),"")</f>
        <v/>
      </c>
      <c r="G84" s="19" t="str">
        <f>IF(ISNUMBER(D84),ROUND(B84*(1+IF(C84="",SUM($B$4),C84))*(1+SUM($B$5)),2),"")</f>
        <v/>
      </c>
      <c r="H84" s="19" t="str">
        <f>IF(ISNUMBER(D84),ROUND((D84-G84)/(1+SUM($B$5)),2),"")</f>
        <v/>
      </c>
    </row>
    <row r="85" spans="1:8" x14ac:dyDescent="0.25">
      <c r="A85" s="21"/>
      <c r="B85" s="15"/>
      <c r="C85" s="12"/>
      <c r="D85" s="18" t="str">
        <f>IF(NOT(ISNUMBER(B85)),"",IF(B85&lt;=0,"",IF(NOT(ISNUMBER(IF(C85="",SUM($B$4),C85))),"Revisá el margen",IF(OR(IF(C85="",SUM($B$4),C85)&lt;0,IF(C85="",SUM($B$4),C85)&gt;=1),"Revisá el margen",IF(SUM($B$6)&gt;0,CEILING(ROUND(B85/(1-IF(C85="",SUM($B$4),C85))*(1+SUM($B$5)),2),SUM($B$6)),ROUND(B85/(1-IF(C85="",SUM($B$4),C85))*(1+SUM($B$5)),2))))))</f>
        <v/>
      </c>
      <c r="E85" s="19" t="str">
        <f>IF(ISNUMBER(D85),ROUND(D85/(1+SUM($B$5))-B85,2),"")</f>
        <v/>
      </c>
      <c r="F85" s="20" t="str">
        <f>IF(ISNUMBER(D85),ROUND(E85/(D85/(1+SUM($B$5))),4),"")</f>
        <v/>
      </c>
      <c r="G85" s="19" t="str">
        <f>IF(ISNUMBER(D85),ROUND(B85*(1+IF(C85="",SUM($B$4),C85))*(1+SUM($B$5)),2),"")</f>
        <v/>
      </c>
      <c r="H85" s="19" t="str">
        <f>IF(ISNUMBER(D85),ROUND((D85-G85)/(1+SUM($B$5)),2),"")</f>
        <v/>
      </c>
    </row>
    <row r="86" spans="1:8" x14ac:dyDescent="0.25">
      <c r="A86" s="21"/>
      <c r="B86" s="15"/>
      <c r="C86" s="12"/>
      <c r="D86" s="18" t="str">
        <f>IF(NOT(ISNUMBER(B86)),"",IF(B86&lt;=0,"",IF(NOT(ISNUMBER(IF(C86="",SUM($B$4),C86))),"Revisá el margen",IF(OR(IF(C86="",SUM($B$4),C86)&lt;0,IF(C86="",SUM($B$4),C86)&gt;=1),"Revisá el margen",IF(SUM($B$6)&gt;0,CEILING(ROUND(B86/(1-IF(C86="",SUM($B$4),C86))*(1+SUM($B$5)),2),SUM($B$6)),ROUND(B86/(1-IF(C86="",SUM($B$4),C86))*(1+SUM($B$5)),2))))))</f>
        <v/>
      </c>
      <c r="E86" s="19" t="str">
        <f>IF(ISNUMBER(D86),ROUND(D86/(1+SUM($B$5))-B86,2),"")</f>
        <v/>
      </c>
      <c r="F86" s="20" t="str">
        <f>IF(ISNUMBER(D86),ROUND(E86/(D86/(1+SUM($B$5))),4),"")</f>
        <v/>
      </c>
      <c r="G86" s="19" t="str">
        <f>IF(ISNUMBER(D86),ROUND(B86*(1+IF(C86="",SUM($B$4),C86))*(1+SUM($B$5)),2),"")</f>
        <v/>
      </c>
      <c r="H86" s="19" t="str">
        <f>IF(ISNUMBER(D86),ROUND((D86-G86)/(1+SUM($B$5)),2),"")</f>
        <v/>
      </c>
    </row>
    <row r="87" spans="1:8" x14ac:dyDescent="0.25">
      <c r="A87" s="21"/>
      <c r="B87" s="15"/>
      <c r="C87" s="12"/>
      <c r="D87" s="18" t="str">
        <f>IF(NOT(ISNUMBER(B87)),"",IF(B87&lt;=0,"",IF(NOT(ISNUMBER(IF(C87="",SUM($B$4),C87))),"Revisá el margen",IF(OR(IF(C87="",SUM($B$4),C87)&lt;0,IF(C87="",SUM($B$4),C87)&gt;=1),"Revisá el margen",IF(SUM($B$6)&gt;0,CEILING(ROUND(B87/(1-IF(C87="",SUM($B$4),C87))*(1+SUM($B$5)),2),SUM($B$6)),ROUND(B87/(1-IF(C87="",SUM($B$4),C87))*(1+SUM($B$5)),2))))))</f>
        <v/>
      </c>
      <c r="E87" s="19" t="str">
        <f>IF(ISNUMBER(D87),ROUND(D87/(1+SUM($B$5))-B87,2),"")</f>
        <v/>
      </c>
      <c r="F87" s="20" t="str">
        <f>IF(ISNUMBER(D87),ROUND(E87/(D87/(1+SUM($B$5))),4),"")</f>
        <v/>
      </c>
      <c r="G87" s="19" t="str">
        <f>IF(ISNUMBER(D87),ROUND(B87*(1+IF(C87="",SUM($B$4),C87))*(1+SUM($B$5)),2),"")</f>
        <v/>
      </c>
      <c r="H87" s="19" t="str">
        <f>IF(ISNUMBER(D87),ROUND((D87-G87)/(1+SUM($B$5)),2),"")</f>
        <v/>
      </c>
    </row>
    <row r="88" spans="1:8" x14ac:dyDescent="0.25">
      <c r="A88" s="21"/>
      <c r="B88" s="15"/>
      <c r="C88" s="12"/>
      <c r="D88" s="18" t="str">
        <f>IF(NOT(ISNUMBER(B88)),"",IF(B88&lt;=0,"",IF(NOT(ISNUMBER(IF(C88="",SUM($B$4),C88))),"Revisá el margen",IF(OR(IF(C88="",SUM($B$4),C88)&lt;0,IF(C88="",SUM($B$4),C88)&gt;=1),"Revisá el margen",IF(SUM($B$6)&gt;0,CEILING(ROUND(B88/(1-IF(C88="",SUM($B$4),C88))*(1+SUM($B$5)),2),SUM($B$6)),ROUND(B88/(1-IF(C88="",SUM($B$4),C88))*(1+SUM($B$5)),2))))))</f>
        <v/>
      </c>
      <c r="E88" s="19" t="str">
        <f>IF(ISNUMBER(D88),ROUND(D88/(1+SUM($B$5))-B88,2),"")</f>
        <v/>
      </c>
      <c r="F88" s="20" t="str">
        <f>IF(ISNUMBER(D88),ROUND(E88/(D88/(1+SUM($B$5))),4),"")</f>
        <v/>
      </c>
      <c r="G88" s="19" t="str">
        <f>IF(ISNUMBER(D88),ROUND(B88*(1+IF(C88="",SUM($B$4),C88))*(1+SUM($B$5)),2),"")</f>
        <v/>
      </c>
      <c r="H88" s="19" t="str">
        <f>IF(ISNUMBER(D88),ROUND((D88-G88)/(1+SUM($B$5)),2),"")</f>
        <v/>
      </c>
    </row>
    <row r="89" spans="1:8" x14ac:dyDescent="0.25">
      <c r="A89" s="21"/>
      <c r="B89" s="15"/>
      <c r="C89" s="12"/>
      <c r="D89" s="18" t="str">
        <f>IF(NOT(ISNUMBER(B89)),"",IF(B89&lt;=0,"",IF(NOT(ISNUMBER(IF(C89="",SUM($B$4),C89))),"Revisá el margen",IF(OR(IF(C89="",SUM($B$4),C89)&lt;0,IF(C89="",SUM($B$4),C89)&gt;=1),"Revisá el margen",IF(SUM($B$6)&gt;0,CEILING(ROUND(B89/(1-IF(C89="",SUM($B$4),C89))*(1+SUM($B$5)),2),SUM($B$6)),ROUND(B89/(1-IF(C89="",SUM($B$4),C89))*(1+SUM($B$5)),2))))))</f>
        <v/>
      </c>
      <c r="E89" s="19" t="str">
        <f>IF(ISNUMBER(D89),ROUND(D89/(1+SUM($B$5))-B89,2),"")</f>
        <v/>
      </c>
      <c r="F89" s="20" t="str">
        <f>IF(ISNUMBER(D89),ROUND(E89/(D89/(1+SUM($B$5))),4),"")</f>
        <v/>
      </c>
      <c r="G89" s="19" t="str">
        <f>IF(ISNUMBER(D89),ROUND(B89*(1+IF(C89="",SUM($B$4),C89))*(1+SUM($B$5)),2),"")</f>
        <v/>
      </c>
      <c r="H89" s="19" t="str">
        <f>IF(ISNUMBER(D89),ROUND((D89-G89)/(1+SUM($B$5)),2),"")</f>
        <v/>
      </c>
    </row>
    <row r="90" spans="1:8" x14ac:dyDescent="0.25">
      <c r="A90" s="21"/>
      <c r="B90" s="15"/>
      <c r="C90" s="12"/>
      <c r="D90" s="18" t="str">
        <f>IF(NOT(ISNUMBER(B90)),"",IF(B90&lt;=0,"",IF(NOT(ISNUMBER(IF(C90="",SUM($B$4),C90))),"Revisá el margen",IF(OR(IF(C90="",SUM($B$4),C90)&lt;0,IF(C90="",SUM($B$4),C90)&gt;=1),"Revisá el margen",IF(SUM($B$6)&gt;0,CEILING(ROUND(B90/(1-IF(C90="",SUM($B$4),C90))*(1+SUM($B$5)),2),SUM($B$6)),ROUND(B90/(1-IF(C90="",SUM($B$4),C90))*(1+SUM($B$5)),2))))))</f>
        <v/>
      </c>
      <c r="E90" s="19" t="str">
        <f>IF(ISNUMBER(D90),ROUND(D90/(1+SUM($B$5))-B90,2),"")</f>
        <v/>
      </c>
      <c r="F90" s="20" t="str">
        <f>IF(ISNUMBER(D90),ROUND(E90/(D90/(1+SUM($B$5))),4),"")</f>
        <v/>
      </c>
      <c r="G90" s="19" t="str">
        <f>IF(ISNUMBER(D90),ROUND(B90*(1+IF(C90="",SUM($B$4),C90))*(1+SUM($B$5)),2),"")</f>
        <v/>
      </c>
      <c r="H90" s="19" t="str">
        <f>IF(ISNUMBER(D90),ROUND((D90-G90)/(1+SUM($B$5)),2),"")</f>
        <v/>
      </c>
    </row>
    <row r="91" spans="1:8" x14ac:dyDescent="0.25">
      <c r="A91" s="21"/>
      <c r="B91" s="15"/>
      <c r="C91" s="12"/>
      <c r="D91" s="18" t="str">
        <f>IF(NOT(ISNUMBER(B91)),"",IF(B91&lt;=0,"",IF(NOT(ISNUMBER(IF(C91="",SUM($B$4),C91))),"Revisá el margen",IF(OR(IF(C91="",SUM($B$4),C91)&lt;0,IF(C91="",SUM($B$4),C91)&gt;=1),"Revisá el margen",IF(SUM($B$6)&gt;0,CEILING(ROUND(B91/(1-IF(C91="",SUM($B$4),C91))*(1+SUM($B$5)),2),SUM($B$6)),ROUND(B91/(1-IF(C91="",SUM($B$4),C91))*(1+SUM($B$5)),2))))))</f>
        <v/>
      </c>
      <c r="E91" s="19" t="str">
        <f>IF(ISNUMBER(D91),ROUND(D91/(1+SUM($B$5))-B91,2),"")</f>
        <v/>
      </c>
      <c r="F91" s="20" t="str">
        <f>IF(ISNUMBER(D91),ROUND(E91/(D91/(1+SUM($B$5))),4),"")</f>
        <v/>
      </c>
      <c r="G91" s="19" t="str">
        <f>IF(ISNUMBER(D91),ROUND(B91*(1+IF(C91="",SUM($B$4),C91))*(1+SUM($B$5)),2),"")</f>
        <v/>
      </c>
      <c r="H91" s="19" t="str">
        <f>IF(ISNUMBER(D91),ROUND((D91-G91)/(1+SUM($B$5)),2),"")</f>
        <v/>
      </c>
    </row>
    <row r="92" spans="1:8" x14ac:dyDescent="0.25">
      <c r="A92" s="21"/>
      <c r="B92" s="15"/>
      <c r="C92" s="12"/>
      <c r="D92" s="18" t="str">
        <f>IF(NOT(ISNUMBER(B92)),"",IF(B92&lt;=0,"",IF(NOT(ISNUMBER(IF(C92="",SUM($B$4),C92))),"Revisá el margen",IF(OR(IF(C92="",SUM($B$4),C92)&lt;0,IF(C92="",SUM($B$4),C92)&gt;=1),"Revisá el margen",IF(SUM($B$6)&gt;0,CEILING(ROUND(B92/(1-IF(C92="",SUM($B$4),C92))*(1+SUM($B$5)),2),SUM($B$6)),ROUND(B92/(1-IF(C92="",SUM($B$4),C92))*(1+SUM($B$5)),2))))))</f>
        <v/>
      </c>
      <c r="E92" s="19" t="str">
        <f>IF(ISNUMBER(D92),ROUND(D92/(1+SUM($B$5))-B92,2),"")</f>
        <v/>
      </c>
      <c r="F92" s="20" t="str">
        <f>IF(ISNUMBER(D92),ROUND(E92/(D92/(1+SUM($B$5))),4),"")</f>
        <v/>
      </c>
      <c r="G92" s="19" t="str">
        <f>IF(ISNUMBER(D92),ROUND(B92*(1+IF(C92="",SUM($B$4),C92))*(1+SUM($B$5)),2),"")</f>
        <v/>
      </c>
      <c r="H92" s="19" t="str">
        <f>IF(ISNUMBER(D92),ROUND((D92-G92)/(1+SUM($B$5)),2),"")</f>
        <v/>
      </c>
    </row>
    <row r="93" spans="1:8" x14ac:dyDescent="0.25">
      <c r="A93" s="21"/>
      <c r="B93" s="15"/>
      <c r="C93" s="12"/>
      <c r="D93" s="18" t="str">
        <f>IF(NOT(ISNUMBER(B93)),"",IF(B93&lt;=0,"",IF(NOT(ISNUMBER(IF(C93="",SUM($B$4),C93))),"Revisá el margen",IF(OR(IF(C93="",SUM($B$4),C93)&lt;0,IF(C93="",SUM($B$4),C93)&gt;=1),"Revisá el margen",IF(SUM($B$6)&gt;0,CEILING(ROUND(B93/(1-IF(C93="",SUM($B$4),C93))*(1+SUM($B$5)),2),SUM($B$6)),ROUND(B93/(1-IF(C93="",SUM($B$4),C93))*(1+SUM($B$5)),2))))))</f>
        <v/>
      </c>
      <c r="E93" s="19" t="str">
        <f>IF(ISNUMBER(D93),ROUND(D93/(1+SUM($B$5))-B93,2),"")</f>
        <v/>
      </c>
      <c r="F93" s="20" t="str">
        <f>IF(ISNUMBER(D93),ROUND(E93/(D93/(1+SUM($B$5))),4),"")</f>
        <v/>
      </c>
      <c r="G93" s="19" t="str">
        <f>IF(ISNUMBER(D93),ROUND(B93*(1+IF(C93="",SUM($B$4),C93))*(1+SUM($B$5)),2),"")</f>
        <v/>
      </c>
      <c r="H93" s="19" t="str">
        <f>IF(ISNUMBER(D93),ROUND((D93-G93)/(1+SUM($B$5)),2),"")</f>
        <v/>
      </c>
    </row>
    <row r="94" spans="1:8" x14ac:dyDescent="0.25">
      <c r="A94" s="21"/>
      <c r="B94" s="15"/>
      <c r="C94" s="12"/>
      <c r="D94" s="18" t="str">
        <f>IF(NOT(ISNUMBER(B94)),"",IF(B94&lt;=0,"",IF(NOT(ISNUMBER(IF(C94="",SUM($B$4),C94))),"Revisá el margen",IF(OR(IF(C94="",SUM($B$4),C94)&lt;0,IF(C94="",SUM($B$4),C94)&gt;=1),"Revisá el margen",IF(SUM($B$6)&gt;0,CEILING(ROUND(B94/(1-IF(C94="",SUM($B$4),C94))*(1+SUM($B$5)),2),SUM($B$6)),ROUND(B94/(1-IF(C94="",SUM($B$4),C94))*(1+SUM($B$5)),2))))))</f>
        <v/>
      </c>
      <c r="E94" s="19" t="str">
        <f>IF(ISNUMBER(D94),ROUND(D94/(1+SUM($B$5))-B94,2),"")</f>
        <v/>
      </c>
      <c r="F94" s="20" t="str">
        <f>IF(ISNUMBER(D94),ROUND(E94/(D94/(1+SUM($B$5))),4),"")</f>
        <v/>
      </c>
      <c r="G94" s="19" t="str">
        <f>IF(ISNUMBER(D94),ROUND(B94*(1+IF(C94="",SUM($B$4),C94))*(1+SUM($B$5)),2),"")</f>
        <v/>
      </c>
      <c r="H94" s="19" t="str">
        <f>IF(ISNUMBER(D94),ROUND((D94-G94)/(1+SUM($B$5)),2),"")</f>
        <v/>
      </c>
    </row>
    <row r="95" spans="1:8" x14ac:dyDescent="0.25">
      <c r="A95" s="21"/>
      <c r="B95" s="15"/>
      <c r="C95" s="12"/>
      <c r="D95" s="18" t="str">
        <f>IF(NOT(ISNUMBER(B95)),"",IF(B95&lt;=0,"",IF(NOT(ISNUMBER(IF(C95="",SUM($B$4),C95))),"Revisá el margen",IF(OR(IF(C95="",SUM($B$4),C95)&lt;0,IF(C95="",SUM($B$4),C95)&gt;=1),"Revisá el margen",IF(SUM($B$6)&gt;0,CEILING(ROUND(B95/(1-IF(C95="",SUM($B$4),C95))*(1+SUM($B$5)),2),SUM($B$6)),ROUND(B95/(1-IF(C95="",SUM($B$4),C95))*(1+SUM($B$5)),2))))))</f>
        <v/>
      </c>
      <c r="E95" s="19" t="str">
        <f>IF(ISNUMBER(D95),ROUND(D95/(1+SUM($B$5))-B95,2),"")</f>
        <v/>
      </c>
      <c r="F95" s="20" t="str">
        <f>IF(ISNUMBER(D95),ROUND(E95/(D95/(1+SUM($B$5))),4),"")</f>
        <v/>
      </c>
      <c r="G95" s="19" t="str">
        <f>IF(ISNUMBER(D95),ROUND(B95*(1+IF(C95="",SUM($B$4),C95))*(1+SUM($B$5)),2),"")</f>
        <v/>
      </c>
      <c r="H95" s="19" t="str">
        <f>IF(ISNUMBER(D95),ROUND((D95-G95)/(1+SUM($B$5)),2),"")</f>
        <v/>
      </c>
    </row>
    <row r="96" spans="1:8" x14ac:dyDescent="0.25">
      <c r="A96" s="21"/>
      <c r="B96" s="15"/>
      <c r="C96" s="12"/>
      <c r="D96" s="18" t="str">
        <f>IF(NOT(ISNUMBER(B96)),"",IF(B96&lt;=0,"",IF(NOT(ISNUMBER(IF(C96="",SUM($B$4),C96))),"Revisá el margen",IF(OR(IF(C96="",SUM($B$4),C96)&lt;0,IF(C96="",SUM($B$4),C96)&gt;=1),"Revisá el margen",IF(SUM($B$6)&gt;0,CEILING(ROUND(B96/(1-IF(C96="",SUM($B$4),C96))*(1+SUM($B$5)),2),SUM($B$6)),ROUND(B96/(1-IF(C96="",SUM($B$4),C96))*(1+SUM($B$5)),2))))))</f>
        <v/>
      </c>
      <c r="E96" s="19" t="str">
        <f>IF(ISNUMBER(D96),ROUND(D96/(1+SUM($B$5))-B96,2),"")</f>
        <v/>
      </c>
      <c r="F96" s="20" t="str">
        <f>IF(ISNUMBER(D96),ROUND(E96/(D96/(1+SUM($B$5))),4),"")</f>
        <v/>
      </c>
      <c r="G96" s="19" t="str">
        <f>IF(ISNUMBER(D96),ROUND(B96*(1+IF(C96="",SUM($B$4),C96))*(1+SUM($B$5)),2),"")</f>
        <v/>
      </c>
      <c r="H96" s="19" t="str">
        <f>IF(ISNUMBER(D96),ROUND((D96-G96)/(1+SUM($B$5)),2),"")</f>
        <v/>
      </c>
    </row>
    <row r="97" spans="1:8" x14ac:dyDescent="0.25">
      <c r="A97" s="21"/>
      <c r="B97" s="15"/>
      <c r="C97" s="12"/>
      <c r="D97" s="18" t="str">
        <f>IF(NOT(ISNUMBER(B97)),"",IF(B97&lt;=0,"",IF(NOT(ISNUMBER(IF(C97="",SUM($B$4),C97))),"Revisá el margen",IF(OR(IF(C97="",SUM($B$4),C97)&lt;0,IF(C97="",SUM($B$4),C97)&gt;=1),"Revisá el margen",IF(SUM($B$6)&gt;0,CEILING(ROUND(B97/(1-IF(C97="",SUM($B$4),C97))*(1+SUM($B$5)),2),SUM($B$6)),ROUND(B97/(1-IF(C97="",SUM($B$4),C97))*(1+SUM($B$5)),2))))))</f>
        <v/>
      </c>
      <c r="E97" s="19" t="str">
        <f>IF(ISNUMBER(D97),ROUND(D97/(1+SUM($B$5))-B97,2),"")</f>
        <v/>
      </c>
      <c r="F97" s="20" t="str">
        <f>IF(ISNUMBER(D97),ROUND(E97/(D97/(1+SUM($B$5))),4),"")</f>
        <v/>
      </c>
      <c r="G97" s="19" t="str">
        <f>IF(ISNUMBER(D97),ROUND(B97*(1+IF(C97="",SUM($B$4),C97))*(1+SUM($B$5)),2),"")</f>
        <v/>
      </c>
      <c r="H97" s="19" t="str">
        <f>IF(ISNUMBER(D97),ROUND((D97-G97)/(1+SUM($B$5)),2),"")</f>
        <v/>
      </c>
    </row>
    <row r="98" spans="1:8" x14ac:dyDescent="0.25">
      <c r="A98" s="21"/>
      <c r="B98" s="15"/>
      <c r="C98" s="12"/>
      <c r="D98" s="18" t="str">
        <f>IF(NOT(ISNUMBER(B98)),"",IF(B98&lt;=0,"",IF(NOT(ISNUMBER(IF(C98="",SUM($B$4),C98))),"Revisá el margen",IF(OR(IF(C98="",SUM($B$4),C98)&lt;0,IF(C98="",SUM($B$4),C98)&gt;=1),"Revisá el margen",IF(SUM($B$6)&gt;0,CEILING(ROUND(B98/(1-IF(C98="",SUM($B$4),C98))*(1+SUM($B$5)),2),SUM($B$6)),ROUND(B98/(1-IF(C98="",SUM($B$4),C98))*(1+SUM($B$5)),2))))))</f>
        <v/>
      </c>
      <c r="E98" s="19" t="str">
        <f>IF(ISNUMBER(D98),ROUND(D98/(1+SUM($B$5))-B98,2),"")</f>
        <v/>
      </c>
      <c r="F98" s="20" t="str">
        <f>IF(ISNUMBER(D98),ROUND(E98/(D98/(1+SUM($B$5))),4),"")</f>
        <v/>
      </c>
      <c r="G98" s="19" t="str">
        <f>IF(ISNUMBER(D98),ROUND(B98*(1+IF(C98="",SUM($B$4),C98))*(1+SUM($B$5)),2),"")</f>
        <v/>
      </c>
      <c r="H98" s="19" t="str">
        <f>IF(ISNUMBER(D98),ROUND((D98-G98)/(1+SUM($B$5)),2),"")</f>
        <v/>
      </c>
    </row>
    <row r="99" spans="1:8" x14ac:dyDescent="0.25">
      <c r="A99" s="21"/>
      <c r="B99" s="15"/>
      <c r="C99" s="12"/>
      <c r="D99" s="18" t="str">
        <f>IF(NOT(ISNUMBER(B99)),"",IF(B99&lt;=0,"",IF(NOT(ISNUMBER(IF(C99="",SUM($B$4),C99))),"Revisá el margen",IF(OR(IF(C99="",SUM($B$4),C99)&lt;0,IF(C99="",SUM($B$4),C99)&gt;=1),"Revisá el margen",IF(SUM($B$6)&gt;0,CEILING(ROUND(B99/(1-IF(C99="",SUM($B$4),C99))*(1+SUM($B$5)),2),SUM($B$6)),ROUND(B99/(1-IF(C99="",SUM($B$4),C99))*(1+SUM($B$5)),2))))))</f>
        <v/>
      </c>
      <c r="E99" s="19" t="str">
        <f>IF(ISNUMBER(D99),ROUND(D99/(1+SUM($B$5))-B99,2),"")</f>
        <v/>
      </c>
      <c r="F99" s="20" t="str">
        <f>IF(ISNUMBER(D99),ROUND(E99/(D99/(1+SUM($B$5))),4),"")</f>
        <v/>
      </c>
      <c r="G99" s="19" t="str">
        <f>IF(ISNUMBER(D99),ROUND(B99*(1+IF(C99="",SUM($B$4),C99))*(1+SUM($B$5)),2),"")</f>
        <v/>
      </c>
      <c r="H99" s="19" t="str">
        <f>IF(ISNUMBER(D99),ROUND((D99-G99)/(1+SUM($B$5)),2),"")</f>
        <v/>
      </c>
    </row>
    <row r="100" spans="1:8" x14ac:dyDescent="0.25">
      <c r="A100" s="21"/>
      <c r="B100" s="15"/>
      <c r="C100" s="12"/>
      <c r="D100" s="18" t="str">
        <f>IF(NOT(ISNUMBER(B100)),"",IF(B100&lt;=0,"",IF(NOT(ISNUMBER(IF(C100="",SUM($B$4),C100))),"Revisá el margen",IF(OR(IF(C100="",SUM($B$4),C100)&lt;0,IF(C100="",SUM($B$4),C100)&gt;=1),"Revisá el margen",IF(SUM($B$6)&gt;0,CEILING(ROUND(B100/(1-IF(C100="",SUM($B$4),C100))*(1+SUM($B$5)),2),SUM($B$6)),ROUND(B100/(1-IF(C100="",SUM($B$4),C100))*(1+SUM($B$5)),2))))))</f>
        <v/>
      </c>
      <c r="E100" s="19" t="str">
        <f>IF(ISNUMBER(D100),ROUND(D100/(1+SUM($B$5))-B100,2),"")</f>
        <v/>
      </c>
      <c r="F100" s="20" t="str">
        <f>IF(ISNUMBER(D100),ROUND(E100/(D100/(1+SUM($B$5))),4),"")</f>
        <v/>
      </c>
      <c r="G100" s="19" t="str">
        <f>IF(ISNUMBER(D100),ROUND(B100*(1+IF(C100="",SUM($B$4),C100))*(1+SUM($B$5)),2),"")</f>
        <v/>
      </c>
      <c r="H100" s="19" t="str">
        <f>IF(ISNUMBER(D100),ROUND((D100-G100)/(1+SUM($B$5)),2),"")</f>
        <v/>
      </c>
    </row>
    <row r="101" spans="1:8" x14ac:dyDescent="0.25">
      <c r="A101" s="21"/>
      <c r="B101" s="15"/>
      <c r="C101" s="12"/>
      <c r="D101" s="18" t="str">
        <f>IF(NOT(ISNUMBER(B101)),"",IF(B101&lt;=0,"",IF(NOT(ISNUMBER(IF(C101="",SUM($B$4),C101))),"Revisá el margen",IF(OR(IF(C101="",SUM($B$4),C101)&lt;0,IF(C101="",SUM($B$4),C101)&gt;=1),"Revisá el margen",IF(SUM($B$6)&gt;0,CEILING(ROUND(B101/(1-IF(C101="",SUM($B$4),C101))*(1+SUM($B$5)),2),SUM($B$6)),ROUND(B101/(1-IF(C101="",SUM($B$4),C101))*(1+SUM($B$5)),2))))))</f>
        <v/>
      </c>
      <c r="E101" s="19" t="str">
        <f>IF(ISNUMBER(D101),ROUND(D101/(1+SUM($B$5))-B101,2),"")</f>
        <v/>
      </c>
      <c r="F101" s="20" t="str">
        <f>IF(ISNUMBER(D101),ROUND(E101/(D101/(1+SUM($B$5))),4),"")</f>
        <v/>
      </c>
      <c r="G101" s="19" t="str">
        <f>IF(ISNUMBER(D101),ROUND(B101*(1+IF(C101="",SUM($B$4),C101))*(1+SUM($B$5)),2),"")</f>
        <v/>
      </c>
      <c r="H101" s="19" t="str">
        <f>IF(ISNUMBER(D101),ROUND((D101-G101)/(1+SUM($B$5)),2),"")</f>
        <v/>
      </c>
    </row>
    <row r="102" spans="1:8" x14ac:dyDescent="0.25">
      <c r="A102" s="21"/>
      <c r="B102" s="15"/>
      <c r="C102" s="12"/>
      <c r="D102" s="18" t="str">
        <f>IF(NOT(ISNUMBER(B102)),"",IF(B102&lt;=0,"",IF(NOT(ISNUMBER(IF(C102="",SUM($B$4),C102))),"Revisá el margen",IF(OR(IF(C102="",SUM($B$4),C102)&lt;0,IF(C102="",SUM($B$4),C102)&gt;=1),"Revisá el margen",IF(SUM($B$6)&gt;0,CEILING(ROUND(B102/(1-IF(C102="",SUM($B$4),C102))*(1+SUM($B$5)),2),SUM($B$6)),ROUND(B102/(1-IF(C102="",SUM($B$4),C102))*(1+SUM($B$5)),2))))))</f>
        <v/>
      </c>
      <c r="E102" s="19" t="str">
        <f>IF(ISNUMBER(D102),ROUND(D102/(1+SUM($B$5))-B102,2),"")</f>
        <v/>
      </c>
      <c r="F102" s="20" t="str">
        <f>IF(ISNUMBER(D102),ROUND(E102/(D102/(1+SUM($B$5))),4),"")</f>
        <v/>
      </c>
      <c r="G102" s="19" t="str">
        <f>IF(ISNUMBER(D102),ROUND(B102*(1+IF(C102="",SUM($B$4),C102))*(1+SUM($B$5)),2),"")</f>
        <v/>
      </c>
      <c r="H102" s="19" t="str">
        <f>IF(ISNUMBER(D102),ROUND((D102-G102)/(1+SUM($B$5)),2),"")</f>
        <v/>
      </c>
    </row>
    <row r="103" spans="1:8" x14ac:dyDescent="0.25">
      <c r="A103" s="21"/>
      <c r="B103" s="15"/>
      <c r="C103" s="12"/>
      <c r="D103" s="18" t="str">
        <f>IF(NOT(ISNUMBER(B103)),"",IF(B103&lt;=0,"",IF(NOT(ISNUMBER(IF(C103="",SUM($B$4),C103))),"Revisá el margen",IF(OR(IF(C103="",SUM($B$4),C103)&lt;0,IF(C103="",SUM($B$4),C103)&gt;=1),"Revisá el margen",IF(SUM($B$6)&gt;0,CEILING(ROUND(B103/(1-IF(C103="",SUM($B$4),C103))*(1+SUM($B$5)),2),SUM($B$6)),ROUND(B103/(1-IF(C103="",SUM($B$4),C103))*(1+SUM($B$5)),2))))))</f>
        <v/>
      </c>
      <c r="E103" s="19" t="str">
        <f>IF(ISNUMBER(D103),ROUND(D103/(1+SUM($B$5))-B103,2),"")</f>
        <v/>
      </c>
      <c r="F103" s="20" t="str">
        <f>IF(ISNUMBER(D103),ROUND(E103/(D103/(1+SUM($B$5))),4),"")</f>
        <v/>
      </c>
      <c r="G103" s="19" t="str">
        <f>IF(ISNUMBER(D103),ROUND(B103*(1+IF(C103="",SUM($B$4),C103))*(1+SUM($B$5)),2),"")</f>
        <v/>
      </c>
      <c r="H103" s="19" t="str">
        <f>IF(ISNUMBER(D103),ROUND((D103-G103)/(1+SUM($B$5)),2),"")</f>
        <v/>
      </c>
    </row>
    <row r="104" spans="1:8" x14ac:dyDescent="0.25">
      <c r="A104" s="21"/>
      <c r="B104" s="15"/>
      <c r="C104" s="12"/>
      <c r="D104" s="18" t="str">
        <f>IF(NOT(ISNUMBER(B104)),"",IF(B104&lt;=0,"",IF(NOT(ISNUMBER(IF(C104="",SUM($B$4),C104))),"Revisá el margen",IF(OR(IF(C104="",SUM($B$4),C104)&lt;0,IF(C104="",SUM($B$4),C104)&gt;=1),"Revisá el margen",IF(SUM($B$6)&gt;0,CEILING(ROUND(B104/(1-IF(C104="",SUM($B$4),C104))*(1+SUM($B$5)),2),SUM($B$6)),ROUND(B104/(1-IF(C104="",SUM($B$4),C104))*(1+SUM($B$5)),2))))))</f>
        <v/>
      </c>
      <c r="E104" s="19" t="str">
        <f>IF(ISNUMBER(D104),ROUND(D104/(1+SUM($B$5))-B104,2),"")</f>
        <v/>
      </c>
      <c r="F104" s="20" t="str">
        <f>IF(ISNUMBER(D104),ROUND(E104/(D104/(1+SUM($B$5))),4),"")</f>
        <v/>
      </c>
      <c r="G104" s="19" t="str">
        <f>IF(ISNUMBER(D104),ROUND(B104*(1+IF(C104="",SUM($B$4),C104))*(1+SUM($B$5)),2),"")</f>
        <v/>
      </c>
      <c r="H104" s="19" t="str">
        <f>IF(ISNUMBER(D104),ROUND((D104-G104)/(1+SUM($B$5)),2),"")</f>
        <v/>
      </c>
    </row>
    <row r="105" spans="1:8" x14ac:dyDescent="0.25">
      <c r="A105" s="21"/>
      <c r="B105" s="15"/>
      <c r="C105" s="12"/>
      <c r="D105" s="18" t="str">
        <f>IF(NOT(ISNUMBER(B105)),"",IF(B105&lt;=0,"",IF(NOT(ISNUMBER(IF(C105="",SUM($B$4),C105))),"Revisá el margen",IF(OR(IF(C105="",SUM($B$4),C105)&lt;0,IF(C105="",SUM($B$4),C105)&gt;=1),"Revisá el margen",IF(SUM($B$6)&gt;0,CEILING(ROUND(B105/(1-IF(C105="",SUM($B$4),C105))*(1+SUM($B$5)),2),SUM($B$6)),ROUND(B105/(1-IF(C105="",SUM($B$4),C105))*(1+SUM($B$5)),2))))))</f>
        <v/>
      </c>
      <c r="E105" s="19" t="str">
        <f>IF(ISNUMBER(D105),ROUND(D105/(1+SUM($B$5))-B105,2),"")</f>
        <v/>
      </c>
      <c r="F105" s="20" t="str">
        <f>IF(ISNUMBER(D105),ROUND(E105/(D105/(1+SUM($B$5))),4),"")</f>
        <v/>
      </c>
      <c r="G105" s="19" t="str">
        <f>IF(ISNUMBER(D105),ROUND(B105*(1+IF(C105="",SUM($B$4),C105))*(1+SUM($B$5)),2),"")</f>
        <v/>
      </c>
      <c r="H105" s="19" t="str">
        <f>IF(ISNUMBER(D105),ROUND((D105-G105)/(1+SUM($B$5)),2),"")</f>
        <v/>
      </c>
    </row>
    <row r="106" spans="1:8" x14ac:dyDescent="0.25">
      <c r="A106" s="21"/>
      <c r="B106" s="15"/>
      <c r="C106" s="12"/>
      <c r="D106" s="18" t="str">
        <f>IF(NOT(ISNUMBER(B106)),"",IF(B106&lt;=0,"",IF(NOT(ISNUMBER(IF(C106="",SUM($B$4),C106))),"Revisá el margen",IF(OR(IF(C106="",SUM($B$4),C106)&lt;0,IF(C106="",SUM($B$4),C106)&gt;=1),"Revisá el margen",IF(SUM($B$6)&gt;0,CEILING(ROUND(B106/(1-IF(C106="",SUM($B$4),C106))*(1+SUM($B$5)),2),SUM($B$6)),ROUND(B106/(1-IF(C106="",SUM($B$4),C106))*(1+SUM($B$5)),2))))))</f>
        <v/>
      </c>
      <c r="E106" s="19" t="str">
        <f>IF(ISNUMBER(D106),ROUND(D106/(1+SUM($B$5))-B106,2),"")</f>
        <v/>
      </c>
      <c r="F106" s="20" t="str">
        <f>IF(ISNUMBER(D106),ROUND(E106/(D106/(1+SUM($B$5))),4),"")</f>
        <v/>
      </c>
      <c r="G106" s="19" t="str">
        <f>IF(ISNUMBER(D106),ROUND(B106*(1+IF(C106="",SUM($B$4),C106))*(1+SUM($B$5)),2),"")</f>
        <v/>
      </c>
      <c r="H106" s="19" t="str">
        <f>IF(ISNUMBER(D106),ROUND((D106-G106)/(1+SUM($B$5)),2),"")</f>
        <v/>
      </c>
    </row>
    <row r="107" spans="1:8" x14ac:dyDescent="0.25">
      <c r="A107" s="21"/>
      <c r="B107" s="15"/>
      <c r="C107" s="12"/>
      <c r="D107" s="18" t="str">
        <f>IF(NOT(ISNUMBER(B107)),"",IF(B107&lt;=0,"",IF(NOT(ISNUMBER(IF(C107="",SUM($B$4),C107))),"Revisá el margen",IF(OR(IF(C107="",SUM($B$4),C107)&lt;0,IF(C107="",SUM($B$4),C107)&gt;=1),"Revisá el margen",IF(SUM($B$6)&gt;0,CEILING(ROUND(B107/(1-IF(C107="",SUM($B$4),C107))*(1+SUM($B$5)),2),SUM($B$6)),ROUND(B107/(1-IF(C107="",SUM($B$4),C107))*(1+SUM($B$5)),2))))))</f>
        <v/>
      </c>
      <c r="E107" s="19" t="str">
        <f>IF(ISNUMBER(D107),ROUND(D107/(1+SUM($B$5))-B107,2),"")</f>
        <v/>
      </c>
      <c r="F107" s="20" t="str">
        <f>IF(ISNUMBER(D107),ROUND(E107/(D107/(1+SUM($B$5))),4),"")</f>
        <v/>
      </c>
      <c r="G107" s="19" t="str">
        <f>IF(ISNUMBER(D107),ROUND(B107*(1+IF(C107="",SUM($B$4),C107))*(1+SUM($B$5)),2),"")</f>
        <v/>
      </c>
      <c r="H107" s="19" t="str">
        <f>IF(ISNUMBER(D107),ROUND((D107-G107)/(1+SUM($B$5)),2),"")</f>
        <v/>
      </c>
    </row>
    <row r="108" spans="1:8" x14ac:dyDescent="0.25">
      <c r="A108" s="21"/>
      <c r="B108" s="15"/>
      <c r="C108" s="12"/>
      <c r="D108" s="18" t="str">
        <f>IF(NOT(ISNUMBER(B108)),"",IF(B108&lt;=0,"",IF(NOT(ISNUMBER(IF(C108="",SUM($B$4),C108))),"Revisá el margen",IF(OR(IF(C108="",SUM($B$4),C108)&lt;0,IF(C108="",SUM($B$4),C108)&gt;=1),"Revisá el margen",IF(SUM($B$6)&gt;0,CEILING(ROUND(B108/(1-IF(C108="",SUM($B$4),C108))*(1+SUM($B$5)),2),SUM($B$6)),ROUND(B108/(1-IF(C108="",SUM($B$4),C108))*(1+SUM($B$5)),2))))))</f>
        <v/>
      </c>
      <c r="E108" s="19" t="str">
        <f>IF(ISNUMBER(D108),ROUND(D108/(1+SUM($B$5))-B108,2),"")</f>
        <v/>
      </c>
      <c r="F108" s="20" t="str">
        <f>IF(ISNUMBER(D108),ROUND(E108/(D108/(1+SUM($B$5))),4),"")</f>
        <v/>
      </c>
      <c r="G108" s="19" t="str">
        <f>IF(ISNUMBER(D108),ROUND(B108*(1+IF(C108="",SUM($B$4),C108))*(1+SUM($B$5)),2),"")</f>
        <v/>
      </c>
      <c r="H108" s="19" t="str">
        <f>IF(ISNUMBER(D108),ROUND((D108-G108)/(1+SUM($B$5)),2),"")</f>
        <v/>
      </c>
    </row>
    <row r="109" spans="1:8" x14ac:dyDescent="0.25">
      <c r="A109" s="21"/>
      <c r="B109" s="15"/>
      <c r="C109" s="12"/>
      <c r="D109" s="18" t="str">
        <f>IF(NOT(ISNUMBER(B109)),"",IF(B109&lt;=0,"",IF(NOT(ISNUMBER(IF(C109="",SUM($B$4),C109))),"Revisá el margen",IF(OR(IF(C109="",SUM($B$4),C109)&lt;0,IF(C109="",SUM($B$4),C109)&gt;=1),"Revisá el margen",IF(SUM($B$6)&gt;0,CEILING(ROUND(B109/(1-IF(C109="",SUM($B$4),C109))*(1+SUM($B$5)),2),SUM($B$6)),ROUND(B109/(1-IF(C109="",SUM($B$4),C109))*(1+SUM($B$5)),2))))))</f>
        <v/>
      </c>
      <c r="E109" s="19" t="str">
        <f>IF(ISNUMBER(D109),ROUND(D109/(1+SUM($B$5))-B109,2),"")</f>
        <v/>
      </c>
      <c r="F109" s="20" t="str">
        <f>IF(ISNUMBER(D109),ROUND(E109/(D109/(1+SUM($B$5))),4),"")</f>
        <v/>
      </c>
      <c r="G109" s="19" t="str">
        <f>IF(ISNUMBER(D109),ROUND(B109*(1+IF(C109="",SUM($B$4),C109))*(1+SUM($B$5)),2),"")</f>
        <v/>
      </c>
      <c r="H109" s="19" t="str">
        <f>IF(ISNUMBER(D109),ROUND((D109-G109)/(1+SUM($B$5)),2),"")</f>
        <v/>
      </c>
    </row>
    <row r="110" spans="1:8" x14ac:dyDescent="0.25">
      <c r="A110" s="21"/>
      <c r="B110" s="15"/>
      <c r="C110" s="12"/>
      <c r="D110" s="18" t="str">
        <f>IF(NOT(ISNUMBER(B110)),"",IF(B110&lt;=0,"",IF(NOT(ISNUMBER(IF(C110="",SUM($B$4),C110))),"Revisá el margen",IF(OR(IF(C110="",SUM($B$4),C110)&lt;0,IF(C110="",SUM($B$4),C110)&gt;=1),"Revisá el margen",IF(SUM($B$6)&gt;0,CEILING(ROUND(B110/(1-IF(C110="",SUM($B$4),C110))*(1+SUM($B$5)),2),SUM($B$6)),ROUND(B110/(1-IF(C110="",SUM($B$4),C110))*(1+SUM($B$5)),2))))))</f>
        <v/>
      </c>
      <c r="E110" s="19" t="str">
        <f>IF(ISNUMBER(D110),ROUND(D110/(1+SUM($B$5))-B110,2),"")</f>
        <v/>
      </c>
      <c r="F110" s="20" t="str">
        <f>IF(ISNUMBER(D110),ROUND(E110/(D110/(1+SUM($B$5))),4),"")</f>
        <v/>
      </c>
      <c r="G110" s="19" t="str">
        <f>IF(ISNUMBER(D110),ROUND(B110*(1+IF(C110="",SUM($B$4),C110))*(1+SUM($B$5)),2),"")</f>
        <v/>
      </c>
      <c r="H110" s="19" t="str">
        <f>IF(ISNUMBER(D110),ROUND((D110-G110)/(1+SUM($B$5)),2),"")</f>
        <v/>
      </c>
    </row>
    <row r="111" spans="1:8" x14ac:dyDescent="0.25">
      <c r="A111" s="21"/>
      <c r="B111" s="15"/>
      <c r="C111" s="12"/>
      <c r="D111" s="18" t="str">
        <f>IF(NOT(ISNUMBER(B111)),"",IF(B111&lt;=0,"",IF(NOT(ISNUMBER(IF(C111="",SUM($B$4),C111))),"Revisá el margen",IF(OR(IF(C111="",SUM($B$4),C111)&lt;0,IF(C111="",SUM($B$4),C111)&gt;=1),"Revisá el margen",IF(SUM($B$6)&gt;0,CEILING(ROUND(B111/(1-IF(C111="",SUM($B$4),C111))*(1+SUM($B$5)),2),SUM($B$6)),ROUND(B111/(1-IF(C111="",SUM($B$4),C111))*(1+SUM($B$5)),2))))))</f>
        <v/>
      </c>
      <c r="E111" s="19" t="str">
        <f>IF(ISNUMBER(D111),ROUND(D111/(1+SUM($B$5))-B111,2),"")</f>
        <v/>
      </c>
      <c r="F111" s="20" t="str">
        <f>IF(ISNUMBER(D111),ROUND(E111/(D111/(1+SUM($B$5))),4),"")</f>
        <v/>
      </c>
      <c r="G111" s="19" t="str">
        <f>IF(ISNUMBER(D111),ROUND(B111*(1+IF(C111="",SUM($B$4),C111))*(1+SUM($B$5)),2),"")</f>
        <v/>
      </c>
      <c r="H111" s="19" t="str">
        <f>IF(ISNUMBER(D111),ROUND((D111-G111)/(1+SUM($B$5)),2),"")</f>
        <v/>
      </c>
    </row>
    <row r="112" spans="1:8" x14ac:dyDescent="0.25">
      <c r="A112" s="21"/>
      <c r="B112" s="15"/>
      <c r="C112" s="12"/>
      <c r="D112" s="18" t="str">
        <f>IF(NOT(ISNUMBER(B112)),"",IF(B112&lt;=0,"",IF(NOT(ISNUMBER(IF(C112="",SUM($B$4),C112))),"Revisá el margen",IF(OR(IF(C112="",SUM($B$4),C112)&lt;0,IF(C112="",SUM($B$4),C112)&gt;=1),"Revisá el margen",IF(SUM($B$6)&gt;0,CEILING(ROUND(B112/(1-IF(C112="",SUM($B$4),C112))*(1+SUM($B$5)),2),SUM($B$6)),ROUND(B112/(1-IF(C112="",SUM($B$4),C112))*(1+SUM($B$5)),2))))))</f>
        <v/>
      </c>
      <c r="E112" s="19" t="str">
        <f>IF(ISNUMBER(D112),ROUND(D112/(1+SUM($B$5))-B112,2),"")</f>
        <v/>
      </c>
      <c r="F112" s="20" t="str">
        <f>IF(ISNUMBER(D112),ROUND(E112/(D112/(1+SUM($B$5))),4),"")</f>
        <v/>
      </c>
      <c r="G112" s="19" t="str">
        <f>IF(ISNUMBER(D112),ROUND(B112*(1+IF(C112="",SUM($B$4),C112))*(1+SUM($B$5)),2),"")</f>
        <v/>
      </c>
      <c r="H112" s="19" t="str">
        <f>IF(ISNUMBER(D112),ROUND((D112-G112)/(1+SUM($B$5)),2),"")</f>
        <v/>
      </c>
    </row>
    <row r="113" spans="1:8" x14ac:dyDescent="0.25">
      <c r="A113" s="21"/>
      <c r="B113" s="15"/>
      <c r="C113" s="12"/>
      <c r="D113" s="18" t="str">
        <f>IF(NOT(ISNUMBER(B113)),"",IF(B113&lt;=0,"",IF(NOT(ISNUMBER(IF(C113="",SUM($B$4),C113))),"Revisá el margen",IF(OR(IF(C113="",SUM($B$4),C113)&lt;0,IF(C113="",SUM($B$4),C113)&gt;=1),"Revisá el margen",IF(SUM($B$6)&gt;0,CEILING(ROUND(B113/(1-IF(C113="",SUM($B$4),C113))*(1+SUM($B$5)),2),SUM($B$6)),ROUND(B113/(1-IF(C113="",SUM($B$4),C113))*(1+SUM($B$5)),2))))))</f>
        <v/>
      </c>
      <c r="E113" s="19" t="str">
        <f>IF(ISNUMBER(D113),ROUND(D113/(1+SUM($B$5))-B113,2),"")</f>
        <v/>
      </c>
      <c r="F113" s="20" t="str">
        <f>IF(ISNUMBER(D113),ROUND(E113/(D113/(1+SUM($B$5))),4),"")</f>
        <v/>
      </c>
      <c r="G113" s="19" t="str">
        <f>IF(ISNUMBER(D113),ROUND(B113*(1+IF(C113="",SUM($B$4),C113))*(1+SUM($B$5)),2),"")</f>
        <v/>
      </c>
      <c r="H113" s="19" t="str">
        <f>IF(ISNUMBER(D113),ROUND((D113-G113)/(1+SUM($B$5)),2),"")</f>
        <v/>
      </c>
    </row>
    <row r="114" spans="1:8" x14ac:dyDescent="0.25">
      <c r="A114" s="21"/>
      <c r="B114" s="15"/>
      <c r="C114" s="12"/>
      <c r="D114" s="18" t="str">
        <f>IF(NOT(ISNUMBER(B114)),"",IF(B114&lt;=0,"",IF(NOT(ISNUMBER(IF(C114="",SUM($B$4),C114))),"Revisá el margen",IF(OR(IF(C114="",SUM($B$4),C114)&lt;0,IF(C114="",SUM($B$4),C114)&gt;=1),"Revisá el margen",IF(SUM($B$6)&gt;0,CEILING(ROUND(B114/(1-IF(C114="",SUM($B$4),C114))*(1+SUM($B$5)),2),SUM($B$6)),ROUND(B114/(1-IF(C114="",SUM($B$4),C114))*(1+SUM($B$5)),2))))))</f>
        <v/>
      </c>
      <c r="E114" s="19" t="str">
        <f>IF(ISNUMBER(D114),ROUND(D114/(1+SUM($B$5))-B114,2),"")</f>
        <v/>
      </c>
      <c r="F114" s="20" t="str">
        <f>IF(ISNUMBER(D114),ROUND(E114/(D114/(1+SUM($B$5))),4),"")</f>
        <v/>
      </c>
      <c r="G114" s="19" t="str">
        <f>IF(ISNUMBER(D114),ROUND(B114*(1+IF(C114="",SUM($B$4),C114))*(1+SUM($B$5)),2),"")</f>
        <v/>
      </c>
      <c r="H114" s="19" t="str">
        <f>IF(ISNUMBER(D114),ROUND((D114-G114)/(1+SUM($B$5)),2),"")</f>
        <v/>
      </c>
    </row>
    <row r="115" spans="1:8" x14ac:dyDescent="0.25">
      <c r="A115" s="21"/>
      <c r="B115" s="15"/>
      <c r="C115" s="12"/>
      <c r="D115" s="18" t="str">
        <f>IF(NOT(ISNUMBER(B115)),"",IF(B115&lt;=0,"",IF(NOT(ISNUMBER(IF(C115="",SUM($B$4),C115))),"Revisá el margen",IF(OR(IF(C115="",SUM($B$4),C115)&lt;0,IF(C115="",SUM($B$4),C115)&gt;=1),"Revisá el margen",IF(SUM($B$6)&gt;0,CEILING(ROUND(B115/(1-IF(C115="",SUM($B$4),C115))*(1+SUM($B$5)),2),SUM($B$6)),ROUND(B115/(1-IF(C115="",SUM($B$4),C115))*(1+SUM($B$5)),2))))))</f>
        <v/>
      </c>
      <c r="E115" s="19" t="str">
        <f>IF(ISNUMBER(D115),ROUND(D115/(1+SUM($B$5))-B115,2),"")</f>
        <v/>
      </c>
      <c r="F115" s="20" t="str">
        <f>IF(ISNUMBER(D115),ROUND(E115/(D115/(1+SUM($B$5))),4),"")</f>
        <v/>
      </c>
      <c r="G115" s="19" t="str">
        <f>IF(ISNUMBER(D115),ROUND(B115*(1+IF(C115="",SUM($B$4),C115))*(1+SUM($B$5)),2),"")</f>
        <v/>
      </c>
      <c r="H115" s="19" t="str">
        <f>IF(ISNUMBER(D115),ROUND((D115-G115)/(1+SUM($B$5)),2),"")</f>
        <v/>
      </c>
    </row>
    <row r="116" spans="1:8" x14ac:dyDescent="0.25">
      <c r="A116" s="21"/>
      <c r="B116" s="15"/>
      <c r="C116" s="12"/>
      <c r="D116" s="18" t="str">
        <f>IF(NOT(ISNUMBER(B116)),"",IF(B116&lt;=0,"",IF(NOT(ISNUMBER(IF(C116="",SUM($B$4),C116))),"Revisá el margen",IF(OR(IF(C116="",SUM($B$4),C116)&lt;0,IF(C116="",SUM($B$4),C116)&gt;=1),"Revisá el margen",IF(SUM($B$6)&gt;0,CEILING(ROUND(B116/(1-IF(C116="",SUM($B$4),C116))*(1+SUM($B$5)),2),SUM($B$6)),ROUND(B116/(1-IF(C116="",SUM($B$4),C116))*(1+SUM($B$5)),2))))))</f>
        <v/>
      </c>
      <c r="E116" s="19" t="str">
        <f>IF(ISNUMBER(D116),ROUND(D116/(1+SUM($B$5))-B116,2),"")</f>
        <v/>
      </c>
      <c r="F116" s="20" t="str">
        <f>IF(ISNUMBER(D116),ROUND(E116/(D116/(1+SUM($B$5))),4),"")</f>
        <v/>
      </c>
      <c r="G116" s="19" t="str">
        <f>IF(ISNUMBER(D116),ROUND(B116*(1+IF(C116="",SUM($B$4),C116))*(1+SUM($B$5)),2),"")</f>
        <v/>
      </c>
      <c r="H116" s="19" t="str">
        <f>IF(ISNUMBER(D116),ROUND((D116-G116)/(1+SUM($B$5)),2),"")</f>
        <v/>
      </c>
    </row>
    <row r="117" spans="1:8" x14ac:dyDescent="0.25">
      <c r="A117" s="21"/>
      <c r="B117" s="15"/>
      <c r="C117" s="12"/>
      <c r="D117" s="18" t="str">
        <f>IF(NOT(ISNUMBER(B117)),"",IF(B117&lt;=0,"",IF(NOT(ISNUMBER(IF(C117="",SUM($B$4),C117))),"Revisá el margen",IF(OR(IF(C117="",SUM($B$4),C117)&lt;0,IF(C117="",SUM($B$4),C117)&gt;=1),"Revisá el margen",IF(SUM($B$6)&gt;0,CEILING(ROUND(B117/(1-IF(C117="",SUM($B$4),C117))*(1+SUM($B$5)),2),SUM($B$6)),ROUND(B117/(1-IF(C117="",SUM($B$4),C117))*(1+SUM($B$5)),2))))))</f>
        <v/>
      </c>
      <c r="E117" s="19" t="str">
        <f>IF(ISNUMBER(D117),ROUND(D117/(1+SUM($B$5))-B117,2),"")</f>
        <v/>
      </c>
      <c r="F117" s="20" t="str">
        <f>IF(ISNUMBER(D117),ROUND(E117/(D117/(1+SUM($B$5))),4),"")</f>
        <v/>
      </c>
      <c r="G117" s="19" t="str">
        <f>IF(ISNUMBER(D117),ROUND(B117*(1+IF(C117="",SUM($B$4),C117))*(1+SUM($B$5)),2),"")</f>
        <v/>
      </c>
      <c r="H117" s="19" t="str">
        <f>IF(ISNUMBER(D117),ROUND((D117-G117)/(1+SUM($B$5)),2),"")</f>
        <v/>
      </c>
    </row>
    <row r="118" spans="1:8" x14ac:dyDescent="0.25">
      <c r="A118" s="21"/>
      <c r="B118" s="15"/>
      <c r="C118" s="12"/>
      <c r="D118" s="18" t="str">
        <f>IF(NOT(ISNUMBER(B118)),"",IF(B118&lt;=0,"",IF(NOT(ISNUMBER(IF(C118="",SUM($B$4),C118))),"Revisá el margen",IF(OR(IF(C118="",SUM($B$4),C118)&lt;0,IF(C118="",SUM($B$4),C118)&gt;=1),"Revisá el margen",IF(SUM($B$6)&gt;0,CEILING(ROUND(B118/(1-IF(C118="",SUM($B$4),C118))*(1+SUM($B$5)),2),SUM($B$6)),ROUND(B118/(1-IF(C118="",SUM($B$4),C118))*(1+SUM($B$5)),2))))))</f>
        <v/>
      </c>
      <c r="E118" s="19" t="str">
        <f>IF(ISNUMBER(D118),ROUND(D118/(1+SUM($B$5))-B118,2),"")</f>
        <v/>
      </c>
      <c r="F118" s="20" t="str">
        <f>IF(ISNUMBER(D118),ROUND(E118/(D118/(1+SUM($B$5))),4),"")</f>
        <v/>
      </c>
      <c r="G118" s="19" t="str">
        <f>IF(ISNUMBER(D118),ROUND(B118*(1+IF(C118="",SUM($B$4),C118))*(1+SUM($B$5)),2),"")</f>
        <v/>
      </c>
      <c r="H118" s="19" t="str">
        <f>IF(ISNUMBER(D118),ROUND((D118-G118)/(1+SUM($B$5)),2),"")</f>
        <v/>
      </c>
    </row>
    <row r="119" spans="1:8" x14ac:dyDescent="0.25">
      <c r="A119" s="21"/>
      <c r="B119" s="15"/>
      <c r="C119" s="12"/>
      <c r="D119" s="18" t="str">
        <f>IF(NOT(ISNUMBER(B119)),"",IF(B119&lt;=0,"",IF(NOT(ISNUMBER(IF(C119="",SUM($B$4),C119))),"Revisá el margen",IF(OR(IF(C119="",SUM($B$4),C119)&lt;0,IF(C119="",SUM($B$4),C119)&gt;=1),"Revisá el margen",IF(SUM($B$6)&gt;0,CEILING(ROUND(B119/(1-IF(C119="",SUM($B$4),C119))*(1+SUM($B$5)),2),SUM($B$6)),ROUND(B119/(1-IF(C119="",SUM($B$4),C119))*(1+SUM($B$5)),2))))))</f>
        <v/>
      </c>
      <c r="E119" s="19" t="str">
        <f>IF(ISNUMBER(D119),ROUND(D119/(1+SUM($B$5))-B119,2),"")</f>
        <v/>
      </c>
      <c r="F119" s="20" t="str">
        <f>IF(ISNUMBER(D119),ROUND(E119/(D119/(1+SUM($B$5))),4),"")</f>
        <v/>
      </c>
      <c r="G119" s="19" t="str">
        <f>IF(ISNUMBER(D119),ROUND(B119*(1+IF(C119="",SUM($B$4),C119))*(1+SUM($B$5)),2),"")</f>
        <v/>
      </c>
      <c r="H119" s="19" t="str">
        <f>IF(ISNUMBER(D119),ROUND((D119-G119)/(1+SUM($B$5)),2),"")</f>
        <v/>
      </c>
    </row>
    <row r="120" spans="1:8" x14ac:dyDescent="0.25">
      <c r="A120" s="21"/>
      <c r="B120" s="15"/>
      <c r="C120" s="12"/>
      <c r="D120" s="18" t="str">
        <f>IF(NOT(ISNUMBER(B120)),"",IF(B120&lt;=0,"",IF(NOT(ISNUMBER(IF(C120="",SUM($B$4),C120))),"Revisá el margen",IF(OR(IF(C120="",SUM($B$4),C120)&lt;0,IF(C120="",SUM($B$4),C120)&gt;=1),"Revisá el margen",IF(SUM($B$6)&gt;0,CEILING(ROUND(B120/(1-IF(C120="",SUM($B$4),C120))*(1+SUM($B$5)),2),SUM($B$6)),ROUND(B120/(1-IF(C120="",SUM($B$4),C120))*(1+SUM($B$5)),2))))))</f>
        <v/>
      </c>
      <c r="E120" s="19" t="str">
        <f>IF(ISNUMBER(D120),ROUND(D120/(1+SUM($B$5))-B120,2),"")</f>
        <v/>
      </c>
      <c r="F120" s="20" t="str">
        <f>IF(ISNUMBER(D120),ROUND(E120/(D120/(1+SUM($B$5))),4),"")</f>
        <v/>
      </c>
      <c r="G120" s="19" t="str">
        <f>IF(ISNUMBER(D120),ROUND(B120*(1+IF(C120="",SUM($B$4),C120))*(1+SUM($B$5)),2),"")</f>
        <v/>
      </c>
      <c r="H120" s="19" t="str">
        <f>IF(ISNUMBER(D120),ROUND((D120-G120)/(1+SUM($B$5)),2),"")</f>
        <v/>
      </c>
    </row>
    <row r="121" spans="1:8" x14ac:dyDescent="0.25">
      <c r="A121" s="21"/>
      <c r="B121" s="15"/>
      <c r="C121" s="12"/>
      <c r="D121" s="18" t="str">
        <f>IF(NOT(ISNUMBER(B121)),"",IF(B121&lt;=0,"",IF(NOT(ISNUMBER(IF(C121="",SUM($B$4),C121))),"Revisá el margen",IF(OR(IF(C121="",SUM($B$4),C121)&lt;0,IF(C121="",SUM($B$4),C121)&gt;=1),"Revisá el margen",IF(SUM($B$6)&gt;0,CEILING(ROUND(B121/(1-IF(C121="",SUM($B$4),C121))*(1+SUM($B$5)),2),SUM($B$6)),ROUND(B121/(1-IF(C121="",SUM($B$4),C121))*(1+SUM($B$5)),2))))))</f>
        <v/>
      </c>
      <c r="E121" s="19" t="str">
        <f>IF(ISNUMBER(D121),ROUND(D121/(1+SUM($B$5))-B121,2),"")</f>
        <v/>
      </c>
      <c r="F121" s="20" t="str">
        <f>IF(ISNUMBER(D121),ROUND(E121/(D121/(1+SUM($B$5))),4),"")</f>
        <v/>
      </c>
      <c r="G121" s="19" t="str">
        <f>IF(ISNUMBER(D121),ROUND(B121*(1+IF(C121="",SUM($B$4),C121))*(1+SUM($B$5)),2),"")</f>
        <v/>
      </c>
      <c r="H121" s="19" t="str">
        <f>IF(ISNUMBER(D121),ROUND((D121-G121)/(1+SUM($B$5)),2),"")</f>
        <v/>
      </c>
    </row>
    <row r="122" spans="1:8" x14ac:dyDescent="0.25">
      <c r="A122" s="21"/>
      <c r="B122" s="15"/>
      <c r="C122" s="12"/>
      <c r="D122" s="18" t="str">
        <f>IF(NOT(ISNUMBER(B122)),"",IF(B122&lt;=0,"",IF(NOT(ISNUMBER(IF(C122="",SUM($B$4),C122))),"Revisá el margen",IF(OR(IF(C122="",SUM($B$4),C122)&lt;0,IF(C122="",SUM($B$4),C122)&gt;=1),"Revisá el margen",IF(SUM($B$6)&gt;0,CEILING(ROUND(B122/(1-IF(C122="",SUM($B$4),C122))*(1+SUM($B$5)),2),SUM($B$6)),ROUND(B122/(1-IF(C122="",SUM($B$4),C122))*(1+SUM($B$5)),2))))))</f>
        <v/>
      </c>
      <c r="E122" s="19" t="str">
        <f>IF(ISNUMBER(D122),ROUND(D122/(1+SUM($B$5))-B122,2),"")</f>
        <v/>
      </c>
      <c r="F122" s="20" t="str">
        <f>IF(ISNUMBER(D122),ROUND(E122/(D122/(1+SUM($B$5))),4),"")</f>
        <v/>
      </c>
      <c r="G122" s="19" t="str">
        <f>IF(ISNUMBER(D122),ROUND(B122*(1+IF(C122="",SUM($B$4),C122))*(1+SUM($B$5)),2),"")</f>
        <v/>
      </c>
      <c r="H122" s="19" t="str">
        <f>IF(ISNUMBER(D122),ROUND((D122-G122)/(1+SUM($B$5)),2),"")</f>
        <v/>
      </c>
    </row>
    <row r="123" spans="1:8" x14ac:dyDescent="0.25">
      <c r="A123" s="21"/>
      <c r="B123" s="15"/>
      <c r="C123" s="12"/>
      <c r="D123" s="18" t="str">
        <f>IF(NOT(ISNUMBER(B123)),"",IF(B123&lt;=0,"",IF(NOT(ISNUMBER(IF(C123="",SUM($B$4),C123))),"Revisá el margen",IF(OR(IF(C123="",SUM($B$4),C123)&lt;0,IF(C123="",SUM($B$4),C123)&gt;=1),"Revisá el margen",IF(SUM($B$6)&gt;0,CEILING(ROUND(B123/(1-IF(C123="",SUM($B$4),C123))*(1+SUM($B$5)),2),SUM($B$6)),ROUND(B123/(1-IF(C123="",SUM($B$4),C123))*(1+SUM($B$5)),2))))))</f>
        <v/>
      </c>
      <c r="E123" s="19" t="str">
        <f>IF(ISNUMBER(D123),ROUND(D123/(1+SUM($B$5))-B123,2),"")</f>
        <v/>
      </c>
      <c r="F123" s="20" t="str">
        <f>IF(ISNUMBER(D123),ROUND(E123/(D123/(1+SUM($B$5))),4),"")</f>
        <v/>
      </c>
      <c r="G123" s="19" t="str">
        <f>IF(ISNUMBER(D123),ROUND(B123*(1+IF(C123="",SUM($B$4),C123))*(1+SUM($B$5)),2),"")</f>
        <v/>
      </c>
      <c r="H123" s="19" t="str">
        <f>IF(ISNUMBER(D123),ROUND((D123-G123)/(1+SUM($B$5)),2),"")</f>
        <v/>
      </c>
    </row>
    <row r="124" spans="1:8" x14ac:dyDescent="0.25">
      <c r="A124" s="21"/>
      <c r="B124" s="15"/>
      <c r="C124" s="12"/>
      <c r="D124" s="18" t="str">
        <f>IF(NOT(ISNUMBER(B124)),"",IF(B124&lt;=0,"",IF(NOT(ISNUMBER(IF(C124="",SUM($B$4),C124))),"Revisá el margen",IF(OR(IF(C124="",SUM($B$4),C124)&lt;0,IF(C124="",SUM($B$4),C124)&gt;=1),"Revisá el margen",IF(SUM($B$6)&gt;0,CEILING(ROUND(B124/(1-IF(C124="",SUM($B$4),C124))*(1+SUM($B$5)),2),SUM($B$6)),ROUND(B124/(1-IF(C124="",SUM($B$4),C124))*(1+SUM($B$5)),2))))))</f>
        <v/>
      </c>
      <c r="E124" s="19" t="str">
        <f>IF(ISNUMBER(D124),ROUND(D124/(1+SUM($B$5))-B124,2),"")</f>
        <v/>
      </c>
      <c r="F124" s="20" t="str">
        <f>IF(ISNUMBER(D124),ROUND(E124/(D124/(1+SUM($B$5))),4),"")</f>
        <v/>
      </c>
      <c r="G124" s="19" t="str">
        <f>IF(ISNUMBER(D124),ROUND(B124*(1+IF(C124="",SUM($B$4),C124))*(1+SUM($B$5)),2),"")</f>
        <v/>
      </c>
      <c r="H124" s="19" t="str">
        <f>IF(ISNUMBER(D124),ROUND((D124-G124)/(1+SUM($B$5)),2),"")</f>
        <v/>
      </c>
    </row>
    <row r="125" spans="1:8" x14ac:dyDescent="0.25">
      <c r="A125" s="21"/>
      <c r="B125" s="15"/>
      <c r="C125" s="12"/>
      <c r="D125" s="18" t="str">
        <f>IF(NOT(ISNUMBER(B125)),"",IF(B125&lt;=0,"",IF(NOT(ISNUMBER(IF(C125="",SUM($B$4),C125))),"Revisá el margen",IF(OR(IF(C125="",SUM($B$4),C125)&lt;0,IF(C125="",SUM($B$4),C125)&gt;=1),"Revisá el margen",IF(SUM($B$6)&gt;0,CEILING(ROUND(B125/(1-IF(C125="",SUM($B$4),C125))*(1+SUM($B$5)),2),SUM($B$6)),ROUND(B125/(1-IF(C125="",SUM($B$4),C125))*(1+SUM($B$5)),2))))))</f>
        <v/>
      </c>
      <c r="E125" s="19" t="str">
        <f>IF(ISNUMBER(D125),ROUND(D125/(1+SUM($B$5))-B125,2),"")</f>
        <v/>
      </c>
      <c r="F125" s="20" t="str">
        <f>IF(ISNUMBER(D125),ROUND(E125/(D125/(1+SUM($B$5))),4),"")</f>
        <v/>
      </c>
      <c r="G125" s="19" t="str">
        <f>IF(ISNUMBER(D125),ROUND(B125*(1+IF(C125="",SUM($B$4),C125))*(1+SUM($B$5)),2),"")</f>
        <v/>
      </c>
      <c r="H125" s="19" t="str">
        <f>IF(ISNUMBER(D125),ROUND((D125-G125)/(1+SUM($B$5)),2),"")</f>
        <v/>
      </c>
    </row>
    <row r="126" spans="1:8" x14ac:dyDescent="0.25">
      <c r="A126" s="21"/>
      <c r="B126" s="15"/>
      <c r="C126" s="12"/>
      <c r="D126" s="18" t="str">
        <f>IF(NOT(ISNUMBER(B126)),"",IF(B126&lt;=0,"",IF(NOT(ISNUMBER(IF(C126="",SUM($B$4),C126))),"Revisá el margen",IF(OR(IF(C126="",SUM($B$4),C126)&lt;0,IF(C126="",SUM($B$4),C126)&gt;=1),"Revisá el margen",IF(SUM($B$6)&gt;0,CEILING(ROUND(B126/(1-IF(C126="",SUM($B$4),C126))*(1+SUM($B$5)),2),SUM($B$6)),ROUND(B126/(1-IF(C126="",SUM($B$4),C126))*(1+SUM($B$5)),2))))))</f>
        <v/>
      </c>
      <c r="E126" s="19" t="str">
        <f>IF(ISNUMBER(D126),ROUND(D126/(1+SUM($B$5))-B126,2),"")</f>
        <v/>
      </c>
      <c r="F126" s="20" t="str">
        <f>IF(ISNUMBER(D126),ROUND(E126/(D126/(1+SUM($B$5))),4),"")</f>
        <v/>
      </c>
      <c r="G126" s="19" t="str">
        <f>IF(ISNUMBER(D126),ROUND(B126*(1+IF(C126="",SUM($B$4),C126))*(1+SUM($B$5)),2),"")</f>
        <v/>
      </c>
      <c r="H126" s="19" t="str">
        <f>IF(ISNUMBER(D126),ROUND((D126-G126)/(1+SUM($B$5)),2),"")</f>
        <v/>
      </c>
    </row>
    <row r="127" spans="1:8" x14ac:dyDescent="0.25">
      <c r="A127" s="21"/>
      <c r="B127" s="15"/>
      <c r="C127" s="12"/>
      <c r="D127" s="18" t="str">
        <f>IF(NOT(ISNUMBER(B127)),"",IF(B127&lt;=0,"",IF(NOT(ISNUMBER(IF(C127="",SUM($B$4),C127))),"Revisá el margen",IF(OR(IF(C127="",SUM($B$4),C127)&lt;0,IF(C127="",SUM($B$4),C127)&gt;=1),"Revisá el margen",IF(SUM($B$6)&gt;0,CEILING(ROUND(B127/(1-IF(C127="",SUM($B$4),C127))*(1+SUM($B$5)),2),SUM($B$6)),ROUND(B127/(1-IF(C127="",SUM($B$4),C127))*(1+SUM($B$5)),2))))))</f>
        <v/>
      </c>
      <c r="E127" s="19" t="str">
        <f>IF(ISNUMBER(D127),ROUND(D127/(1+SUM($B$5))-B127,2),"")</f>
        <v/>
      </c>
      <c r="F127" s="20" t="str">
        <f>IF(ISNUMBER(D127),ROUND(E127/(D127/(1+SUM($B$5))),4),"")</f>
        <v/>
      </c>
      <c r="G127" s="19" t="str">
        <f>IF(ISNUMBER(D127),ROUND(B127*(1+IF(C127="",SUM($B$4),C127))*(1+SUM($B$5)),2),"")</f>
        <v/>
      </c>
      <c r="H127" s="19" t="str">
        <f>IF(ISNUMBER(D127),ROUND((D127-G127)/(1+SUM($B$5)),2),"")</f>
        <v/>
      </c>
    </row>
    <row r="128" spans="1:8" x14ac:dyDescent="0.25">
      <c r="A128" s="21"/>
      <c r="B128" s="15"/>
      <c r="C128" s="12"/>
      <c r="D128" s="18" t="str">
        <f>IF(NOT(ISNUMBER(B128)),"",IF(B128&lt;=0,"",IF(NOT(ISNUMBER(IF(C128="",SUM($B$4),C128))),"Revisá el margen",IF(OR(IF(C128="",SUM($B$4),C128)&lt;0,IF(C128="",SUM($B$4),C128)&gt;=1),"Revisá el margen",IF(SUM($B$6)&gt;0,CEILING(ROUND(B128/(1-IF(C128="",SUM($B$4),C128))*(1+SUM($B$5)),2),SUM($B$6)),ROUND(B128/(1-IF(C128="",SUM($B$4),C128))*(1+SUM($B$5)),2))))))</f>
        <v/>
      </c>
      <c r="E128" s="19" t="str">
        <f>IF(ISNUMBER(D128),ROUND(D128/(1+SUM($B$5))-B128,2),"")</f>
        <v/>
      </c>
      <c r="F128" s="20" t="str">
        <f>IF(ISNUMBER(D128),ROUND(E128/(D128/(1+SUM($B$5))),4),"")</f>
        <v/>
      </c>
      <c r="G128" s="19" t="str">
        <f>IF(ISNUMBER(D128),ROUND(B128*(1+IF(C128="",SUM($B$4),C128))*(1+SUM($B$5)),2),"")</f>
        <v/>
      </c>
      <c r="H128" s="19" t="str">
        <f>IF(ISNUMBER(D128),ROUND((D128-G128)/(1+SUM($B$5)),2),"")</f>
        <v/>
      </c>
    </row>
    <row r="129" spans="1:8" x14ac:dyDescent="0.25">
      <c r="A129" s="21"/>
      <c r="B129" s="15"/>
      <c r="C129" s="12"/>
      <c r="D129" s="18" t="str">
        <f>IF(NOT(ISNUMBER(B129)),"",IF(B129&lt;=0,"",IF(NOT(ISNUMBER(IF(C129="",SUM($B$4),C129))),"Revisá el margen",IF(OR(IF(C129="",SUM($B$4),C129)&lt;0,IF(C129="",SUM($B$4),C129)&gt;=1),"Revisá el margen",IF(SUM($B$6)&gt;0,CEILING(ROUND(B129/(1-IF(C129="",SUM($B$4),C129))*(1+SUM($B$5)),2),SUM($B$6)),ROUND(B129/(1-IF(C129="",SUM($B$4),C129))*(1+SUM($B$5)),2))))))</f>
        <v/>
      </c>
      <c r="E129" s="19" t="str">
        <f>IF(ISNUMBER(D129),ROUND(D129/(1+SUM($B$5))-B129,2),"")</f>
        <v/>
      </c>
      <c r="F129" s="20" t="str">
        <f>IF(ISNUMBER(D129),ROUND(E129/(D129/(1+SUM($B$5))),4),"")</f>
        <v/>
      </c>
      <c r="G129" s="19" t="str">
        <f>IF(ISNUMBER(D129),ROUND(B129*(1+IF(C129="",SUM($B$4),C129))*(1+SUM($B$5)),2),"")</f>
        <v/>
      </c>
      <c r="H129" s="19" t="str">
        <f>IF(ISNUMBER(D129),ROUND((D129-G129)/(1+SUM($B$5)),2),"")</f>
        <v/>
      </c>
    </row>
    <row r="130" spans="1:8" x14ac:dyDescent="0.25">
      <c r="A130" s="21"/>
      <c r="B130" s="15"/>
      <c r="C130" s="12"/>
      <c r="D130" s="18" t="str">
        <f>IF(NOT(ISNUMBER(B130)),"",IF(B130&lt;=0,"",IF(NOT(ISNUMBER(IF(C130="",SUM($B$4),C130))),"Revisá el margen",IF(OR(IF(C130="",SUM($B$4),C130)&lt;0,IF(C130="",SUM($B$4),C130)&gt;=1),"Revisá el margen",IF(SUM($B$6)&gt;0,CEILING(ROUND(B130/(1-IF(C130="",SUM($B$4),C130))*(1+SUM($B$5)),2),SUM($B$6)),ROUND(B130/(1-IF(C130="",SUM($B$4),C130))*(1+SUM($B$5)),2))))))</f>
        <v/>
      </c>
      <c r="E130" s="19" t="str">
        <f>IF(ISNUMBER(D130),ROUND(D130/(1+SUM($B$5))-B130,2),"")</f>
        <v/>
      </c>
      <c r="F130" s="20" t="str">
        <f>IF(ISNUMBER(D130),ROUND(E130/(D130/(1+SUM($B$5))),4),"")</f>
        <v/>
      </c>
      <c r="G130" s="19" t="str">
        <f>IF(ISNUMBER(D130),ROUND(B130*(1+IF(C130="",SUM($B$4),C130))*(1+SUM($B$5)),2),"")</f>
        <v/>
      </c>
      <c r="H130" s="19" t="str">
        <f>IF(ISNUMBER(D130),ROUND((D130-G130)/(1+SUM($B$5)),2),"")</f>
        <v/>
      </c>
    </row>
    <row r="131" spans="1:8" x14ac:dyDescent="0.25">
      <c r="A131" s="21"/>
      <c r="B131" s="15"/>
      <c r="C131" s="12"/>
      <c r="D131" s="18" t="str">
        <f>IF(NOT(ISNUMBER(B131)),"",IF(B131&lt;=0,"",IF(NOT(ISNUMBER(IF(C131="",SUM($B$4),C131))),"Revisá el margen",IF(OR(IF(C131="",SUM($B$4),C131)&lt;0,IF(C131="",SUM($B$4),C131)&gt;=1),"Revisá el margen",IF(SUM($B$6)&gt;0,CEILING(ROUND(B131/(1-IF(C131="",SUM($B$4),C131))*(1+SUM($B$5)),2),SUM($B$6)),ROUND(B131/(1-IF(C131="",SUM($B$4),C131))*(1+SUM($B$5)),2))))))</f>
        <v/>
      </c>
      <c r="E131" s="19" t="str">
        <f>IF(ISNUMBER(D131),ROUND(D131/(1+SUM($B$5))-B131,2),"")</f>
        <v/>
      </c>
      <c r="F131" s="20" t="str">
        <f>IF(ISNUMBER(D131),ROUND(E131/(D131/(1+SUM($B$5))),4),"")</f>
        <v/>
      </c>
      <c r="G131" s="19" t="str">
        <f>IF(ISNUMBER(D131),ROUND(B131*(1+IF(C131="",SUM($B$4),C131))*(1+SUM($B$5)),2),"")</f>
        <v/>
      </c>
      <c r="H131" s="19" t="str">
        <f>IF(ISNUMBER(D131),ROUND((D131-G131)/(1+SUM($B$5)),2),"")</f>
        <v/>
      </c>
    </row>
    <row r="132" spans="1:8" x14ac:dyDescent="0.25">
      <c r="A132" s="21"/>
      <c r="B132" s="15"/>
      <c r="C132" s="12"/>
      <c r="D132" s="18" t="str">
        <f>IF(NOT(ISNUMBER(B132)),"",IF(B132&lt;=0,"",IF(NOT(ISNUMBER(IF(C132="",SUM($B$4),C132))),"Revisá el margen",IF(OR(IF(C132="",SUM($B$4),C132)&lt;0,IF(C132="",SUM($B$4),C132)&gt;=1),"Revisá el margen",IF(SUM($B$6)&gt;0,CEILING(ROUND(B132/(1-IF(C132="",SUM($B$4),C132))*(1+SUM($B$5)),2),SUM($B$6)),ROUND(B132/(1-IF(C132="",SUM($B$4),C132))*(1+SUM($B$5)),2))))))</f>
        <v/>
      </c>
      <c r="E132" s="19" t="str">
        <f>IF(ISNUMBER(D132),ROUND(D132/(1+SUM($B$5))-B132,2),"")</f>
        <v/>
      </c>
      <c r="F132" s="20" t="str">
        <f>IF(ISNUMBER(D132),ROUND(E132/(D132/(1+SUM($B$5))),4),"")</f>
        <v/>
      </c>
      <c r="G132" s="19" t="str">
        <f>IF(ISNUMBER(D132),ROUND(B132*(1+IF(C132="",SUM($B$4),C132))*(1+SUM($B$5)),2),"")</f>
        <v/>
      </c>
      <c r="H132" s="19" t="str">
        <f>IF(ISNUMBER(D132),ROUND((D132-G132)/(1+SUM($B$5)),2),"")</f>
        <v/>
      </c>
    </row>
    <row r="133" spans="1:8" x14ac:dyDescent="0.25">
      <c r="A133" s="21"/>
      <c r="B133" s="15"/>
      <c r="C133" s="12"/>
      <c r="D133" s="18" t="str">
        <f>IF(NOT(ISNUMBER(B133)),"",IF(B133&lt;=0,"",IF(NOT(ISNUMBER(IF(C133="",SUM($B$4),C133))),"Revisá el margen",IF(OR(IF(C133="",SUM($B$4),C133)&lt;0,IF(C133="",SUM($B$4),C133)&gt;=1),"Revisá el margen",IF(SUM($B$6)&gt;0,CEILING(ROUND(B133/(1-IF(C133="",SUM($B$4),C133))*(1+SUM($B$5)),2),SUM($B$6)),ROUND(B133/(1-IF(C133="",SUM($B$4),C133))*(1+SUM($B$5)),2))))))</f>
        <v/>
      </c>
      <c r="E133" s="19" t="str">
        <f>IF(ISNUMBER(D133),ROUND(D133/(1+SUM($B$5))-B133,2),"")</f>
        <v/>
      </c>
      <c r="F133" s="20" t="str">
        <f>IF(ISNUMBER(D133),ROUND(E133/(D133/(1+SUM($B$5))),4),"")</f>
        <v/>
      </c>
      <c r="G133" s="19" t="str">
        <f>IF(ISNUMBER(D133),ROUND(B133*(1+IF(C133="",SUM($B$4),C133))*(1+SUM($B$5)),2),"")</f>
        <v/>
      </c>
      <c r="H133" s="19" t="str">
        <f>IF(ISNUMBER(D133),ROUND((D133-G133)/(1+SUM($B$5)),2),"")</f>
        <v/>
      </c>
    </row>
    <row r="134" spans="1:8" x14ac:dyDescent="0.25">
      <c r="A134" s="21"/>
      <c r="B134" s="15"/>
      <c r="C134" s="12"/>
      <c r="D134" s="18" t="str">
        <f>IF(NOT(ISNUMBER(B134)),"",IF(B134&lt;=0,"",IF(NOT(ISNUMBER(IF(C134="",SUM($B$4),C134))),"Revisá el margen",IF(OR(IF(C134="",SUM($B$4),C134)&lt;0,IF(C134="",SUM($B$4),C134)&gt;=1),"Revisá el margen",IF(SUM($B$6)&gt;0,CEILING(ROUND(B134/(1-IF(C134="",SUM($B$4),C134))*(1+SUM($B$5)),2),SUM($B$6)),ROUND(B134/(1-IF(C134="",SUM($B$4),C134))*(1+SUM($B$5)),2))))))</f>
        <v/>
      </c>
      <c r="E134" s="19" t="str">
        <f>IF(ISNUMBER(D134),ROUND(D134/(1+SUM($B$5))-B134,2),"")</f>
        <v/>
      </c>
      <c r="F134" s="20" t="str">
        <f>IF(ISNUMBER(D134),ROUND(E134/(D134/(1+SUM($B$5))),4),"")</f>
        <v/>
      </c>
      <c r="G134" s="19" t="str">
        <f>IF(ISNUMBER(D134),ROUND(B134*(1+IF(C134="",SUM($B$4),C134))*(1+SUM($B$5)),2),"")</f>
        <v/>
      </c>
      <c r="H134" s="19" t="str">
        <f>IF(ISNUMBER(D134),ROUND((D134-G134)/(1+SUM($B$5)),2),"")</f>
        <v/>
      </c>
    </row>
    <row r="135" spans="1:8" x14ac:dyDescent="0.25">
      <c r="A135" s="21"/>
      <c r="B135" s="15"/>
      <c r="C135" s="12"/>
      <c r="D135" s="18" t="str">
        <f>IF(NOT(ISNUMBER(B135)),"",IF(B135&lt;=0,"",IF(NOT(ISNUMBER(IF(C135="",SUM($B$4),C135))),"Revisá el margen",IF(OR(IF(C135="",SUM($B$4),C135)&lt;0,IF(C135="",SUM($B$4),C135)&gt;=1),"Revisá el margen",IF(SUM($B$6)&gt;0,CEILING(ROUND(B135/(1-IF(C135="",SUM($B$4),C135))*(1+SUM($B$5)),2),SUM($B$6)),ROUND(B135/(1-IF(C135="",SUM($B$4),C135))*(1+SUM($B$5)),2))))))</f>
        <v/>
      </c>
      <c r="E135" s="19" t="str">
        <f>IF(ISNUMBER(D135),ROUND(D135/(1+SUM($B$5))-B135,2),"")</f>
        <v/>
      </c>
      <c r="F135" s="20" t="str">
        <f>IF(ISNUMBER(D135),ROUND(E135/(D135/(1+SUM($B$5))),4),"")</f>
        <v/>
      </c>
      <c r="G135" s="19" t="str">
        <f>IF(ISNUMBER(D135),ROUND(B135*(1+IF(C135="",SUM($B$4),C135))*(1+SUM($B$5)),2),"")</f>
        <v/>
      </c>
      <c r="H135" s="19" t="str">
        <f>IF(ISNUMBER(D135),ROUND((D135-G135)/(1+SUM($B$5)),2),"")</f>
        <v/>
      </c>
    </row>
    <row r="136" spans="1:8" x14ac:dyDescent="0.25">
      <c r="A136" s="21"/>
      <c r="B136" s="15"/>
      <c r="C136" s="12"/>
      <c r="D136" s="18" t="str">
        <f>IF(NOT(ISNUMBER(B136)),"",IF(B136&lt;=0,"",IF(NOT(ISNUMBER(IF(C136="",SUM($B$4),C136))),"Revisá el margen",IF(OR(IF(C136="",SUM($B$4),C136)&lt;0,IF(C136="",SUM($B$4),C136)&gt;=1),"Revisá el margen",IF(SUM($B$6)&gt;0,CEILING(ROUND(B136/(1-IF(C136="",SUM($B$4),C136))*(1+SUM($B$5)),2),SUM($B$6)),ROUND(B136/(1-IF(C136="",SUM($B$4),C136))*(1+SUM($B$5)),2))))))</f>
        <v/>
      </c>
      <c r="E136" s="19" t="str">
        <f>IF(ISNUMBER(D136),ROUND(D136/(1+SUM($B$5))-B136,2),"")</f>
        <v/>
      </c>
      <c r="F136" s="20" t="str">
        <f>IF(ISNUMBER(D136),ROUND(E136/(D136/(1+SUM($B$5))),4),"")</f>
        <v/>
      </c>
      <c r="G136" s="19" t="str">
        <f>IF(ISNUMBER(D136),ROUND(B136*(1+IF(C136="",SUM($B$4),C136))*(1+SUM($B$5)),2),"")</f>
        <v/>
      </c>
      <c r="H136" s="19" t="str">
        <f>IF(ISNUMBER(D136),ROUND((D136-G136)/(1+SUM($B$5)),2),"")</f>
        <v/>
      </c>
    </row>
    <row r="137" spans="1:8" x14ac:dyDescent="0.25">
      <c r="A137" s="21"/>
      <c r="B137" s="15"/>
      <c r="C137" s="12"/>
      <c r="D137" s="18" t="str">
        <f>IF(NOT(ISNUMBER(B137)),"",IF(B137&lt;=0,"",IF(NOT(ISNUMBER(IF(C137="",SUM($B$4),C137))),"Revisá el margen",IF(OR(IF(C137="",SUM($B$4),C137)&lt;0,IF(C137="",SUM($B$4),C137)&gt;=1),"Revisá el margen",IF(SUM($B$6)&gt;0,CEILING(ROUND(B137/(1-IF(C137="",SUM($B$4),C137))*(1+SUM($B$5)),2),SUM($B$6)),ROUND(B137/(1-IF(C137="",SUM($B$4),C137))*(1+SUM($B$5)),2))))))</f>
        <v/>
      </c>
      <c r="E137" s="19" t="str">
        <f>IF(ISNUMBER(D137),ROUND(D137/(1+SUM($B$5))-B137,2),"")</f>
        <v/>
      </c>
      <c r="F137" s="20" t="str">
        <f>IF(ISNUMBER(D137),ROUND(E137/(D137/(1+SUM($B$5))),4),"")</f>
        <v/>
      </c>
      <c r="G137" s="19" t="str">
        <f>IF(ISNUMBER(D137),ROUND(B137*(1+IF(C137="",SUM($B$4),C137))*(1+SUM($B$5)),2),"")</f>
        <v/>
      </c>
      <c r="H137" s="19" t="str">
        <f>IF(ISNUMBER(D137),ROUND((D137-G137)/(1+SUM($B$5)),2),"")</f>
        <v/>
      </c>
    </row>
    <row r="138" spans="1:8" x14ac:dyDescent="0.25">
      <c r="A138" s="21"/>
      <c r="B138" s="15"/>
      <c r="C138" s="12"/>
      <c r="D138" s="18" t="str">
        <f>IF(NOT(ISNUMBER(B138)),"",IF(B138&lt;=0,"",IF(NOT(ISNUMBER(IF(C138="",SUM($B$4),C138))),"Revisá el margen",IF(OR(IF(C138="",SUM($B$4),C138)&lt;0,IF(C138="",SUM($B$4),C138)&gt;=1),"Revisá el margen",IF(SUM($B$6)&gt;0,CEILING(ROUND(B138/(1-IF(C138="",SUM($B$4),C138))*(1+SUM($B$5)),2),SUM($B$6)),ROUND(B138/(1-IF(C138="",SUM($B$4),C138))*(1+SUM($B$5)),2))))))</f>
        <v/>
      </c>
      <c r="E138" s="19" t="str">
        <f>IF(ISNUMBER(D138),ROUND(D138/(1+SUM($B$5))-B138,2),"")</f>
        <v/>
      </c>
      <c r="F138" s="20" t="str">
        <f>IF(ISNUMBER(D138),ROUND(E138/(D138/(1+SUM($B$5))),4),"")</f>
        <v/>
      </c>
      <c r="G138" s="19" t="str">
        <f>IF(ISNUMBER(D138),ROUND(B138*(1+IF(C138="",SUM($B$4),C138))*(1+SUM($B$5)),2),"")</f>
        <v/>
      </c>
      <c r="H138" s="19" t="str">
        <f>IF(ISNUMBER(D138),ROUND((D138-G138)/(1+SUM($B$5)),2),"")</f>
        <v/>
      </c>
    </row>
    <row r="139" spans="1:8" x14ac:dyDescent="0.25">
      <c r="A139" s="21"/>
      <c r="B139" s="15"/>
      <c r="C139" s="12"/>
      <c r="D139" s="18" t="str">
        <f>IF(NOT(ISNUMBER(B139)),"",IF(B139&lt;=0,"",IF(NOT(ISNUMBER(IF(C139="",SUM($B$4),C139))),"Revisá el margen",IF(OR(IF(C139="",SUM($B$4),C139)&lt;0,IF(C139="",SUM($B$4),C139)&gt;=1),"Revisá el margen",IF(SUM($B$6)&gt;0,CEILING(ROUND(B139/(1-IF(C139="",SUM($B$4),C139))*(1+SUM($B$5)),2),SUM($B$6)),ROUND(B139/(1-IF(C139="",SUM($B$4),C139))*(1+SUM($B$5)),2))))))</f>
        <v/>
      </c>
      <c r="E139" s="19" t="str">
        <f>IF(ISNUMBER(D139),ROUND(D139/(1+SUM($B$5))-B139,2),"")</f>
        <v/>
      </c>
      <c r="F139" s="20" t="str">
        <f>IF(ISNUMBER(D139),ROUND(E139/(D139/(1+SUM($B$5))),4),"")</f>
        <v/>
      </c>
      <c r="G139" s="19" t="str">
        <f>IF(ISNUMBER(D139),ROUND(B139*(1+IF(C139="",SUM($B$4),C139))*(1+SUM($B$5)),2),"")</f>
        <v/>
      </c>
      <c r="H139" s="19" t="str">
        <f>IF(ISNUMBER(D139),ROUND((D139-G139)/(1+SUM($B$5)),2),"")</f>
        <v/>
      </c>
    </row>
    <row r="140" spans="1:8" x14ac:dyDescent="0.25">
      <c r="A140" s="21"/>
      <c r="B140" s="15"/>
      <c r="C140" s="12"/>
      <c r="D140" s="18" t="str">
        <f>IF(NOT(ISNUMBER(B140)),"",IF(B140&lt;=0,"",IF(NOT(ISNUMBER(IF(C140="",SUM($B$4),C140))),"Revisá el margen",IF(OR(IF(C140="",SUM($B$4),C140)&lt;0,IF(C140="",SUM($B$4),C140)&gt;=1),"Revisá el margen",IF(SUM($B$6)&gt;0,CEILING(ROUND(B140/(1-IF(C140="",SUM($B$4),C140))*(1+SUM($B$5)),2),SUM($B$6)),ROUND(B140/(1-IF(C140="",SUM($B$4),C140))*(1+SUM($B$5)),2))))))</f>
        <v/>
      </c>
      <c r="E140" s="19" t="str">
        <f>IF(ISNUMBER(D140),ROUND(D140/(1+SUM($B$5))-B140,2),"")</f>
        <v/>
      </c>
      <c r="F140" s="20" t="str">
        <f>IF(ISNUMBER(D140),ROUND(E140/(D140/(1+SUM($B$5))),4),"")</f>
        <v/>
      </c>
      <c r="G140" s="19" t="str">
        <f>IF(ISNUMBER(D140),ROUND(B140*(1+IF(C140="",SUM($B$4),C140))*(1+SUM($B$5)),2),"")</f>
        <v/>
      </c>
      <c r="H140" s="19" t="str">
        <f>IF(ISNUMBER(D140),ROUND((D140-G140)/(1+SUM($B$5)),2),"")</f>
        <v/>
      </c>
    </row>
    <row r="141" spans="1:8" x14ac:dyDescent="0.25">
      <c r="A141" s="21"/>
      <c r="B141" s="15"/>
      <c r="C141" s="12"/>
      <c r="D141" s="18" t="str">
        <f>IF(NOT(ISNUMBER(B141)),"",IF(B141&lt;=0,"",IF(NOT(ISNUMBER(IF(C141="",SUM($B$4),C141))),"Revisá el margen",IF(OR(IF(C141="",SUM($B$4),C141)&lt;0,IF(C141="",SUM($B$4),C141)&gt;=1),"Revisá el margen",IF(SUM($B$6)&gt;0,CEILING(ROUND(B141/(1-IF(C141="",SUM($B$4),C141))*(1+SUM($B$5)),2),SUM($B$6)),ROUND(B141/(1-IF(C141="",SUM($B$4),C141))*(1+SUM($B$5)),2))))))</f>
        <v/>
      </c>
      <c r="E141" s="19" t="str">
        <f>IF(ISNUMBER(D141),ROUND(D141/(1+SUM($B$5))-B141,2),"")</f>
        <v/>
      </c>
      <c r="F141" s="20" t="str">
        <f>IF(ISNUMBER(D141),ROUND(E141/(D141/(1+SUM($B$5))),4),"")</f>
        <v/>
      </c>
      <c r="G141" s="19" t="str">
        <f>IF(ISNUMBER(D141),ROUND(B141*(1+IF(C141="",SUM($B$4),C141))*(1+SUM($B$5)),2),"")</f>
        <v/>
      </c>
      <c r="H141" s="19" t="str">
        <f>IF(ISNUMBER(D141),ROUND((D141-G141)/(1+SUM($B$5)),2),"")</f>
        <v/>
      </c>
    </row>
    <row r="142" spans="1:8" x14ac:dyDescent="0.25">
      <c r="A142" s="21"/>
      <c r="B142" s="15"/>
      <c r="C142" s="12"/>
      <c r="D142" s="18" t="str">
        <f>IF(NOT(ISNUMBER(B142)),"",IF(B142&lt;=0,"",IF(NOT(ISNUMBER(IF(C142="",SUM($B$4),C142))),"Revisá el margen",IF(OR(IF(C142="",SUM($B$4),C142)&lt;0,IF(C142="",SUM($B$4),C142)&gt;=1),"Revisá el margen",IF(SUM($B$6)&gt;0,CEILING(ROUND(B142/(1-IF(C142="",SUM($B$4),C142))*(1+SUM($B$5)),2),SUM($B$6)),ROUND(B142/(1-IF(C142="",SUM($B$4),C142))*(1+SUM($B$5)),2))))))</f>
        <v/>
      </c>
      <c r="E142" s="19" t="str">
        <f>IF(ISNUMBER(D142),ROUND(D142/(1+SUM($B$5))-B142,2),"")</f>
        <v/>
      </c>
      <c r="F142" s="20" t="str">
        <f>IF(ISNUMBER(D142),ROUND(E142/(D142/(1+SUM($B$5))),4),"")</f>
        <v/>
      </c>
      <c r="G142" s="19" t="str">
        <f>IF(ISNUMBER(D142),ROUND(B142*(1+IF(C142="",SUM($B$4),C142))*(1+SUM($B$5)),2),"")</f>
        <v/>
      </c>
      <c r="H142" s="19" t="str">
        <f>IF(ISNUMBER(D142),ROUND((D142-G142)/(1+SUM($B$5)),2),"")</f>
        <v/>
      </c>
    </row>
    <row r="143" spans="1:8" x14ac:dyDescent="0.25">
      <c r="A143" s="21"/>
      <c r="B143" s="15"/>
      <c r="C143" s="12"/>
      <c r="D143" s="18" t="str">
        <f>IF(NOT(ISNUMBER(B143)),"",IF(B143&lt;=0,"",IF(NOT(ISNUMBER(IF(C143="",SUM($B$4),C143))),"Revisá el margen",IF(OR(IF(C143="",SUM($B$4),C143)&lt;0,IF(C143="",SUM($B$4),C143)&gt;=1),"Revisá el margen",IF(SUM($B$6)&gt;0,CEILING(ROUND(B143/(1-IF(C143="",SUM($B$4),C143))*(1+SUM($B$5)),2),SUM($B$6)),ROUND(B143/(1-IF(C143="",SUM($B$4),C143))*(1+SUM($B$5)),2))))))</f>
        <v/>
      </c>
      <c r="E143" s="19" t="str">
        <f>IF(ISNUMBER(D143),ROUND(D143/(1+SUM($B$5))-B143,2),"")</f>
        <v/>
      </c>
      <c r="F143" s="20" t="str">
        <f>IF(ISNUMBER(D143),ROUND(E143/(D143/(1+SUM($B$5))),4),"")</f>
        <v/>
      </c>
      <c r="G143" s="19" t="str">
        <f>IF(ISNUMBER(D143),ROUND(B143*(1+IF(C143="",SUM($B$4),C143))*(1+SUM($B$5)),2),"")</f>
        <v/>
      </c>
      <c r="H143" s="19" t="str">
        <f>IF(ISNUMBER(D143),ROUND((D143-G143)/(1+SUM($B$5)),2),"")</f>
        <v/>
      </c>
    </row>
    <row r="144" spans="1:8" x14ac:dyDescent="0.25">
      <c r="A144" s="21"/>
      <c r="B144" s="15"/>
      <c r="C144" s="12"/>
      <c r="D144" s="18" t="str">
        <f>IF(NOT(ISNUMBER(B144)),"",IF(B144&lt;=0,"",IF(NOT(ISNUMBER(IF(C144="",SUM($B$4),C144))),"Revisá el margen",IF(OR(IF(C144="",SUM($B$4),C144)&lt;0,IF(C144="",SUM($B$4),C144)&gt;=1),"Revisá el margen",IF(SUM($B$6)&gt;0,CEILING(ROUND(B144/(1-IF(C144="",SUM($B$4),C144))*(1+SUM($B$5)),2),SUM($B$6)),ROUND(B144/(1-IF(C144="",SUM($B$4),C144))*(1+SUM($B$5)),2))))))</f>
        <v/>
      </c>
      <c r="E144" s="19" t="str">
        <f>IF(ISNUMBER(D144),ROUND(D144/(1+SUM($B$5))-B144,2),"")</f>
        <v/>
      </c>
      <c r="F144" s="20" t="str">
        <f>IF(ISNUMBER(D144),ROUND(E144/(D144/(1+SUM($B$5))),4),"")</f>
        <v/>
      </c>
      <c r="G144" s="19" t="str">
        <f>IF(ISNUMBER(D144),ROUND(B144*(1+IF(C144="",SUM($B$4),C144))*(1+SUM($B$5)),2),"")</f>
        <v/>
      </c>
      <c r="H144" s="19" t="str">
        <f>IF(ISNUMBER(D144),ROUND((D144-G144)/(1+SUM($B$5)),2),"")</f>
        <v/>
      </c>
    </row>
    <row r="145" spans="1:8" x14ac:dyDescent="0.25">
      <c r="A145" s="21"/>
      <c r="B145" s="15"/>
      <c r="C145" s="12"/>
      <c r="D145" s="18" t="str">
        <f>IF(NOT(ISNUMBER(B145)),"",IF(B145&lt;=0,"",IF(NOT(ISNUMBER(IF(C145="",SUM($B$4),C145))),"Revisá el margen",IF(OR(IF(C145="",SUM($B$4),C145)&lt;0,IF(C145="",SUM($B$4),C145)&gt;=1),"Revisá el margen",IF(SUM($B$6)&gt;0,CEILING(ROUND(B145/(1-IF(C145="",SUM($B$4),C145))*(1+SUM($B$5)),2),SUM($B$6)),ROUND(B145/(1-IF(C145="",SUM($B$4),C145))*(1+SUM($B$5)),2))))))</f>
        <v/>
      </c>
      <c r="E145" s="19" t="str">
        <f>IF(ISNUMBER(D145),ROUND(D145/(1+SUM($B$5))-B145,2),"")</f>
        <v/>
      </c>
      <c r="F145" s="20" t="str">
        <f>IF(ISNUMBER(D145),ROUND(E145/(D145/(1+SUM($B$5))),4),"")</f>
        <v/>
      </c>
      <c r="G145" s="19" t="str">
        <f>IF(ISNUMBER(D145),ROUND(B145*(1+IF(C145="",SUM($B$4),C145))*(1+SUM($B$5)),2),"")</f>
        <v/>
      </c>
      <c r="H145" s="19" t="str">
        <f>IF(ISNUMBER(D145),ROUND((D145-G145)/(1+SUM($B$5)),2),"")</f>
        <v/>
      </c>
    </row>
    <row r="146" spans="1:8" x14ac:dyDescent="0.25">
      <c r="A146" s="21"/>
      <c r="B146" s="15"/>
      <c r="C146" s="12"/>
      <c r="D146" s="18" t="str">
        <f>IF(NOT(ISNUMBER(B146)),"",IF(B146&lt;=0,"",IF(NOT(ISNUMBER(IF(C146="",SUM($B$4),C146))),"Revisá el margen",IF(OR(IF(C146="",SUM($B$4),C146)&lt;0,IF(C146="",SUM($B$4),C146)&gt;=1),"Revisá el margen",IF(SUM($B$6)&gt;0,CEILING(ROUND(B146/(1-IF(C146="",SUM($B$4),C146))*(1+SUM($B$5)),2),SUM($B$6)),ROUND(B146/(1-IF(C146="",SUM($B$4),C146))*(1+SUM($B$5)),2))))))</f>
        <v/>
      </c>
      <c r="E146" s="19" t="str">
        <f>IF(ISNUMBER(D146),ROUND(D146/(1+SUM($B$5))-B146,2),"")</f>
        <v/>
      </c>
      <c r="F146" s="20" t="str">
        <f>IF(ISNUMBER(D146),ROUND(E146/(D146/(1+SUM($B$5))),4),"")</f>
        <v/>
      </c>
      <c r="G146" s="19" t="str">
        <f>IF(ISNUMBER(D146),ROUND(B146*(1+IF(C146="",SUM($B$4),C146))*(1+SUM($B$5)),2),"")</f>
        <v/>
      </c>
      <c r="H146" s="19" t="str">
        <f>IF(ISNUMBER(D146),ROUND((D146-G146)/(1+SUM($B$5)),2),"")</f>
        <v/>
      </c>
    </row>
    <row r="147" spans="1:8" x14ac:dyDescent="0.25">
      <c r="A147" s="21"/>
      <c r="B147" s="15"/>
      <c r="C147" s="12"/>
      <c r="D147" s="18" t="str">
        <f>IF(NOT(ISNUMBER(B147)),"",IF(B147&lt;=0,"",IF(NOT(ISNUMBER(IF(C147="",SUM($B$4),C147))),"Revisá el margen",IF(OR(IF(C147="",SUM($B$4),C147)&lt;0,IF(C147="",SUM($B$4),C147)&gt;=1),"Revisá el margen",IF(SUM($B$6)&gt;0,CEILING(ROUND(B147/(1-IF(C147="",SUM($B$4),C147))*(1+SUM($B$5)),2),SUM($B$6)),ROUND(B147/(1-IF(C147="",SUM($B$4),C147))*(1+SUM($B$5)),2))))))</f>
        <v/>
      </c>
      <c r="E147" s="19" t="str">
        <f>IF(ISNUMBER(D147),ROUND(D147/(1+SUM($B$5))-B147,2),"")</f>
        <v/>
      </c>
      <c r="F147" s="20" t="str">
        <f>IF(ISNUMBER(D147),ROUND(E147/(D147/(1+SUM($B$5))),4),"")</f>
        <v/>
      </c>
      <c r="G147" s="19" t="str">
        <f>IF(ISNUMBER(D147),ROUND(B147*(1+IF(C147="",SUM($B$4),C147))*(1+SUM($B$5)),2),"")</f>
        <v/>
      </c>
      <c r="H147" s="19" t="str">
        <f>IF(ISNUMBER(D147),ROUND((D147-G147)/(1+SUM($B$5)),2),"")</f>
        <v/>
      </c>
    </row>
    <row r="148" spans="1:8" x14ac:dyDescent="0.25">
      <c r="A148" s="21"/>
      <c r="B148" s="15"/>
      <c r="C148" s="12"/>
      <c r="D148" s="18" t="str">
        <f>IF(NOT(ISNUMBER(B148)),"",IF(B148&lt;=0,"",IF(NOT(ISNUMBER(IF(C148="",SUM($B$4),C148))),"Revisá el margen",IF(OR(IF(C148="",SUM($B$4),C148)&lt;0,IF(C148="",SUM($B$4),C148)&gt;=1),"Revisá el margen",IF(SUM($B$6)&gt;0,CEILING(ROUND(B148/(1-IF(C148="",SUM($B$4),C148))*(1+SUM($B$5)),2),SUM($B$6)),ROUND(B148/(1-IF(C148="",SUM($B$4),C148))*(1+SUM($B$5)),2))))))</f>
        <v/>
      </c>
      <c r="E148" s="19" t="str">
        <f>IF(ISNUMBER(D148),ROUND(D148/(1+SUM($B$5))-B148,2),"")</f>
        <v/>
      </c>
      <c r="F148" s="20" t="str">
        <f>IF(ISNUMBER(D148),ROUND(E148/(D148/(1+SUM($B$5))),4),"")</f>
        <v/>
      </c>
      <c r="G148" s="19" t="str">
        <f>IF(ISNUMBER(D148),ROUND(B148*(1+IF(C148="",SUM($B$4),C148))*(1+SUM($B$5)),2),"")</f>
        <v/>
      </c>
      <c r="H148" s="19" t="str">
        <f>IF(ISNUMBER(D148),ROUND((D148-G148)/(1+SUM($B$5)),2),"")</f>
        <v/>
      </c>
    </row>
    <row r="149" spans="1:8" x14ac:dyDescent="0.25">
      <c r="A149" s="21"/>
      <c r="B149" s="15"/>
      <c r="C149" s="12"/>
      <c r="D149" s="18" t="str">
        <f>IF(NOT(ISNUMBER(B149)),"",IF(B149&lt;=0,"",IF(NOT(ISNUMBER(IF(C149="",SUM($B$4),C149))),"Revisá el margen",IF(OR(IF(C149="",SUM($B$4),C149)&lt;0,IF(C149="",SUM($B$4),C149)&gt;=1),"Revisá el margen",IF(SUM($B$6)&gt;0,CEILING(ROUND(B149/(1-IF(C149="",SUM($B$4),C149))*(1+SUM($B$5)),2),SUM($B$6)),ROUND(B149/(1-IF(C149="",SUM($B$4),C149))*(1+SUM($B$5)),2))))))</f>
        <v/>
      </c>
      <c r="E149" s="19" t="str">
        <f>IF(ISNUMBER(D149),ROUND(D149/(1+SUM($B$5))-B149,2),"")</f>
        <v/>
      </c>
      <c r="F149" s="20" t="str">
        <f>IF(ISNUMBER(D149),ROUND(E149/(D149/(1+SUM($B$5))),4),"")</f>
        <v/>
      </c>
      <c r="G149" s="19" t="str">
        <f>IF(ISNUMBER(D149),ROUND(B149*(1+IF(C149="",SUM($B$4),C149))*(1+SUM($B$5)),2),"")</f>
        <v/>
      </c>
      <c r="H149" s="19" t="str">
        <f>IF(ISNUMBER(D149),ROUND((D149-G149)/(1+SUM($B$5)),2),"")</f>
        <v/>
      </c>
    </row>
    <row r="150" spans="1:8" x14ac:dyDescent="0.25">
      <c r="A150" s="21"/>
      <c r="B150" s="15"/>
      <c r="C150" s="12"/>
      <c r="D150" s="18" t="str">
        <f>IF(NOT(ISNUMBER(B150)),"",IF(B150&lt;=0,"",IF(NOT(ISNUMBER(IF(C150="",SUM($B$4),C150))),"Revisá el margen",IF(OR(IF(C150="",SUM($B$4),C150)&lt;0,IF(C150="",SUM($B$4),C150)&gt;=1),"Revisá el margen",IF(SUM($B$6)&gt;0,CEILING(ROUND(B150/(1-IF(C150="",SUM($B$4),C150))*(1+SUM($B$5)),2),SUM($B$6)),ROUND(B150/(1-IF(C150="",SUM($B$4),C150))*(1+SUM($B$5)),2))))))</f>
        <v/>
      </c>
      <c r="E150" s="19" t="str">
        <f>IF(ISNUMBER(D150),ROUND(D150/(1+SUM($B$5))-B150,2),"")</f>
        <v/>
      </c>
      <c r="F150" s="20" t="str">
        <f>IF(ISNUMBER(D150),ROUND(E150/(D150/(1+SUM($B$5))),4),"")</f>
        <v/>
      </c>
      <c r="G150" s="19" t="str">
        <f>IF(ISNUMBER(D150),ROUND(B150*(1+IF(C150="",SUM($B$4),C150))*(1+SUM($B$5)),2),"")</f>
        <v/>
      </c>
      <c r="H150" s="19" t="str">
        <f>IF(ISNUMBER(D150),ROUND((D150-G150)/(1+SUM($B$5)),2),"")</f>
        <v/>
      </c>
    </row>
    <row r="151" spans="1:8" x14ac:dyDescent="0.25">
      <c r="A151" s="21"/>
      <c r="B151" s="15"/>
      <c r="C151" s="12"/>
      <c r="D151" s="18" t="str">
        <f>IF(NOT(ISNUMBER(B151)),"",IF(B151&lt;=0,"",IF(NOT(ISNUMBER(IF(C151="",SUM($B$4),C151))),"Revisá el margen",IF(OR(IF(C151="",SUM($B$4),C151)&lt;0,IF(C151="",SUM($B$4),C151)&gt;=1),"Revisá el margen",IF(SUM($B$6)&gt;0,CEILING(ROUND(B151/(1-IF(C151="",SUM($B$4),C151))*(1+SUM($B$5)),2),SUM($B$6)),ROUND(B151/(1-IF(C151="",SUM($B$4),C151))*(1+SUM($B$5)),2))))))</f>
        <v/>
      </c>
      <c r="E151" s="19" t="str">
        <f>IF(ISNUMBER(D151),ROUND(D151/(1+SUM($B$5))-B151,2),"")</f>
        <v/>
      </c>
      <c r="F151" s="20" t="str">
        <f>IF(ISNUMBER(D151),ROUND(E151/(D151/(1+SUM($B$5))),4),"")</f>
        <v/>
      </c>
      <c r="G151" s="19" t="str">
        <f>IF(ISNUMBER(D151),ROUND(B151*(1+IF(C151="",SUM($B$4),C151))*(1+SUM($B$5)),2),"")</f>
        <v/>
      </c>
      <c r="H151" s="19" t="str">
        <f>IF(ISNUMBER(D151),ROUND((D151-G151)/(1+SUM($B$5)),2),"")</f>
        <v/>
      </c>
    </row>
    <row r="152" spans="1:8" x14ac:dyDescent="0.25">
      <c r="A152" s="21"/>
      <c r="B152" s="15"/>
      <c r="C152" s="12"/>
      <c r="D152" s="18" t="str">
        <f>IF(NOT(ISNUMBER(B152)),"",IF(B152&lt;=0,"",IF(NOT(ISNUMBER(IF(C152="",SUM($B$4),C152))),"Revisá el margen",IF(OR(IF(C152="",SUM($B$4),C152)&lt;0,IF(C152="",SUM($B$4),C152)&gt;=1),"Revisá el margen",IF(SUM($B$6)&gt;0,CEILING(ROUND(B152/(1-IF(C152="",SUM($B$4),C152))*(1+SUM($B$5)),2),SUM($B$6)),ROUND(B152/(1-IF(C152="",SUM($B$4),C152))*(1+SUM($B$5)),2))))))</f>
        <v/>
      </c>
      <c r="E152" s="19" t="str">
        <f>IF(ISNUMBER(D152),ROUND(D152/(1+SUM($B$5))-B152,2),"")</f>
        <v/>
      </c>
      <c r="F152" s="20" t="str">
        <f>IF(ISNUMBER(D152),ROUND(E152/(D152/(1+SUM($B$5))),4),"")</f>
        <v/>
      </c>
      <c r="G152" s="19" t="str">
        <f>IF(ISNUMBER(D152),ROUND(B152*(1+IF(C152="",SUM($B$4),C152))*(1+SUM($B$5)),2),"")</f>
        <v/>
      </c>
      <c r="H152" s="19" t="str">
        <f>IF(ISNUMBER(D152),ROUND((D152-G152)/(1+SUM($B$5)),2),"")</f>
        <v/>
      </c>
    </row>
    <row r="153" spans="1:8" x14ac:dyDescent="0.25">
      <c r="A153" s="21"/>
      <c r="B153" s="15"/>
      <c r="C153" s="12"/>
      <c r="D153" s="18" t="str">
        <f>IF(NOT(ISNUMBER(B153)),"",IF(B153&lt;=0,"",IF(NOT(ISNUMBER(IF(C153="",SUM($B$4),C153))),"Revisá el margen",IF(OR(IF(C153="",SUM($B$4),C153)&lt;0,IF(C153="",SUM($B$4),C153)&gt;=1),"Revisá el margen",IF(SUM($B$6)&gt;0,CEILING(ROUND(B153/(1-IF(C153="",SUM($B$4),C153))*(1+SUM($B$5)),2),SUM($B$6)),ROUND(B153/(1-IF(C153="",SUM($B$4),C153))*(1+SUM($B$5)),2))))))</f>
        <v/>
      </c>
      <c r="E153" s="19" t="str">
        <f>IF(ISNUMBER(D153),ROUND(D153/(1+SUM($B$5))-B153,2),"")</f>
        <v/>
      </c>
      <c r="F153" s="20" t="str">
        <f>IF(ISNUMBER(D153),ROUND(E153/(D153/(1+SUM($B$5))),4),"")</f>
        <v/>
      </c>
      <c r="G153" s="19" t="str">
        <f>IF(ISNUMBER(D153),ROUND(B153*(1+IF(C153="",SUM($B$4),C153))*(1+SUM($B$5)),2),"")</f>
        <v/>
      </c>
      <c r="H153" s="19" t="str">
        <f>IF(ISNUMBER(D153),ROUND((D153-G153)/(1+SUM($B$5)),2),"")</f>
        <v/>
      </c>
    </row>
    <row r="154" spans="1:8" x14ac:dyDescent="0.25">
      <c r="A154" s="21"/>
      <c r="B154" s="15"/>
      <c r="C154" s="12"/>
      <c r="D154" s="18" t="str">
        <f>IF(NOT(ISNUMBER(B154)),"",IF(B154&lt;=0,"",IF(NOT(ISNUMBER(IF(C154="",SUM($B$4),C154))),"Revisá el margen",IF(OR(IF(C154="",SUM($B$4),C154)&lt;0,IF(C154="",SUM($B$4),C154)&gt;=1),"Revisá el margen",IF(SUM($B$6)&gt;0,CEILING(ROUND(B154/(1-IF(C154="",SUM($B$4),C154))*(1+SUM($B$5)),2),SUM($B$6)),ROUND(B154/(1-IF(C154="",SUM($B$4),C154))*(1+SUM($B$5)),2))))))</f>
        <v/>
      </c>
      <c r="E154" s="19" t="str">
        <f>IF(ISNUMBER(D154),ROUND(D154/(1+SUM($B$5))-B154,2),"")</f>
        <v/>
      </c>
      <c r="F154" s="20" t="str">
        <f>IF(ISNUMBER(D154),ROUND(E154/(D154/(1+SUM($B$5))),4),"")</f>
        <v/>
      </c>
      <c r="G154" s="19" t="str">
        <f>IF(ISNUMBER(D154),ROUND(B154*(1+IF(C154="",SUM($B$4),C154))*(1+SUM($B$5)),2),"")</f>
        <v/>
      </c>
      <c r="H154" s="19" t="str">
        <f>IF(ISNUMBER(D154),ROUND((D154-G154)/(1+SUM($B$5)),2),"")</f>
        <v/>
      </c>
    </row>
    <row r="155" spans="1:8" x14ac:dyDescent="0.25">
      <c r="A155" s="21"/>
      <c r="B155" s="15"/>
      <c r="C155" s="12"/>
      <c r="D155" s="18" t="str">
        <f>IF(NOT(ISNUMBER(B155)),"",IF(B155&lt;=0,"",IF(NOT(ISNUMBER(IF(C155="",SUM($B$4),C155))),"Revisá el margen",IF(OR(IF(C155="",SUM($B$4),C155)&lt;0,IF(C155="",SUM($B$4),C155)&gt;=1),"Revisá el margen",IF(SUM($B$6)&gt;0,CEILING(ROUND(B155/(1-IF(C155="",SUM($B$4),C155))*(1+SUM($B$5)),2),SUM($B$6)),ROUND(B155/(1-IF(C155="",SUM($B$4),C155))*(1+SUM($B$5)),2))))))</f>
        <v/>
      </c>
      <c r="E155" s="19" t="str">
        <f>IF(ISNUMBER(D155),ROUND(D155/(1+SUM($B$5))-B155,2),"")</f>
        <v/>
      </c>
      <c r="F155" s="20" t="str">
        <f>IF(ISNUMBER(D155),ROUND(E155/(D155/(1+SUM($B$5))),4),"")</f>
        <v/>
      </c>
      <c r="G155" s="19" t="str">
        <f>IF(ISNUMBER(D155),ROUND(B155*(1+IF(C155="",SUM($B$4),C155))*(1+SUM($B$5)),2),"")</f>
        <v/>
      </c>
      <c r="H155" s="19" t="str">
        <f>IF(ISNUMBER(D155),ROUND((D155-G155)/(1+SUM($B$5)),2),"")</f>
        <v/>
      </c>
    </row>
    <row r="156" spans="1:8" x14ac:dyDescent="0.25">
      <c r="A156" s="21"/>
      <c r="B156" s="15"/>
      <c r="C156" s="12"/>
      <c r="D156" s="18" t="str">
        <f>IF(NOT(ISNUMBER(B156)),"",IF(B156&lt;=0,"",IF(NOT(ISNUMBER(IF(C156="",SUM($B$4),C156))),"Revisá el margen",IF(OR(IF(C156="",SUM($B$4),C156)&lt;0,IF(C156="",SUM($B$4),C156)&gt;=1),"Revisá el margen",IF(SUM($B$6)&gt;0,CEILING(ROUND(B156/(1-IF(C156="",SUM($B$4),C156))*(1+SUM($B$5)),2),SUM($B$6)),ROUND(B156/(1-IF(C156="",SUM($B$4),C156))*(1+SUM($B$5)),2))))))</f>
        <v/>
      </c>
      <c r="E156" s="19" t="str">
        <f>IF(ISNUMBER(D156),ROUND(D156/(1+SUM($B$5))-B156,2),"")</f>
        <v/>
      </c>
      <c r="F156" s="20" t="str">
        <f>IF(ISNUMBER(D156),ROUND(E156/(D156/(1+SUM($B$5))),4),"")</f>
        <v/>
      </c>
      <c r="G156" s="19" t="str">
        <f>IF(ISNUMBER(D156),ROUND(B156*(1+IF(C156="",SUM($B$4),C156))*(1+SUM($B$5)),2),"")</f>
        <v/>
      </c>
      <c r="H156" s="19" t="str">
        <f>IF(ISNUMBER(D156),ROUND((D156-G156)/(1+SUM($B$5)),2),"")</f>
        <v/>
      </c>
    </row>
    <row r="157" spans="1:8" x14ac:dyDescent="0.25">
      <c r="A157" s="21"/>
      <c r="B157" s="15"/>
      <c r="C157" s="12"/>
      <c r="D157" s="18" t="str">
        <f>IF(NOT(ISNUMBER(B157)),"",IF(B157&lt;=0,"",IF(NOT(ISNUMBER(IF(C157="",SUM($B$4),C157))),"Revisá el margen",IF(OR(IF(C157="",SUM($B$4),C157)&lt;0,IF(C157="",SUM($B$4),C157)&gt;=1),"Revisá el margen",IF(SUM($B$6)&gt;0,CEILING(ROUND(B157/(1-IF(C157="",SUM($B$4),C157))*(1+SUM($B$5)),2),SUM($B$6)),ROUND(B157/(1-IF(C157="",SUM($B$4),C157))*(1+SUM($B$5)),2))))))</f>
        <v/>
      </c>
      <c r="E157" s="19" t="str">
        <f>IF(ISNUMBER(D157),ROUND(D157/(1+SUM($B$5))-B157,2),"")</f>
        <v/>
      </c>
      <c r="F157" s="20" t="str">
        <f>IF(ISNUMBER(D157),ROUND(E157/(D157/(1+SUM($B$5))),4),"")</f>
        <v/>
      </c>
      <c r="G157" s="19" t="str">
        <f>IF(ISNUMBER(D157),ROUND(B157*(1+IF(C157="",SUM($B$4),C157))*(1+SUM($B$5)),2),"")</f>
        <v/>
      </c>
      <c r="H157" s="19" t="str">
        <f>IF(ISNUMBER(D157),ROUND((D157-G157)/(1+SUM($B$5)),2),"")</f>
        <v/>
      </c>
    </row>
    <row r="158" spans="1:8" x14ac:dyDescent="0.25">
      <c r="A158" s="21"/>
      <c r="B158" s="15"/>
      <c r="C158" s="12"/>
      <c r="D158" s="18" t="str">
        <f>IF(NOT(ISNUMBER(B158)),"",IF(B158&lt;=0,"",IF(NOT(ISNUMBER(IF(C158="",SUM($B$4),C158))),"Revisá el margen",IF(OR(IF(C158="",SUM($B$4),C158)&lt;0,IF(C158="",SUM($B$4),C158)&gt;=1),"Revisá el margen",IF(SUM($B$6)&gt;0,CEILING(ROUND(B158/(1-IF(C158="",SUM($B$4),C158))*(1+SUM($B$5)),2),SUM($B$6)),ROUND(B158/(1-IF(C158="",SUM($B$4),C158))*(1+SUM($B$5)),2))))))</f>
        <v/>
      </c>
      <c r="E158" s="19" t="str">
        <f>IF(ISNUMBER(D158),ROUND(D158/(1+SUM($B$5))-B158,2),"")</f>
        <v/>
      </c>
      <c r="F158" s="20" t="str">
        <f>IF(ISNUMBER(D158),ROUND(E158/(D158/(1+SUM($B$5))),4),"")</f>
        <v/>
      </c>
      <c r="G158" s="19" t="str">
        <f>IF(ISNUMBER(D158),ROUND(B158*(1+IF(C158="",SUM($B$4),C158))*(1+SUM($B$5)),2),"")</f>
        <v/>
      </c>
      <c r="H158" s="19" t="str">
        <f>IF(ISNUMBER(D158),ROUND((D158-G158)/(1+SUM($B$5)),2),"")</f>
        <v/>
      </c>
    </row>
    <row r="159" spans="1:8" x14ac:dyDescent="0.25">
      <c r="A159" s="21"/>
      <c r="B159" s="15"/>
      <c r="C159" s="12"/>
      <c r="D159" s="18" t="str">
        <f>IF(NOT(ISNUMBER(B159)),"",IF(B159&lt;=0,"",IF(NOT(ISNUMBER(IF(C159="",SUM($B$4),C159))),"Revisá el margen",IF(OR(IF(C159="",SUM($B$4),C159)&lt;0,IF(C159="",SUM($B$4),C159)&gt;=1),"Revisá el margen",IF(SUM($B$6)&gt;0,CEILING(ROUND(B159/(1-IF(C159="",SUM($B$4),C159))*(1+SUM($B$5)),2),SUM($B$6)),ROUND(B159/(1-IF(C159="",SUM($B$4),C159))*(1+SUM($B$5)),2))))))</f>
        <v/>
      </c>
      <c r="E159" s="19" t="str">
        <f>IF(ISNUMBER(D159),ROUND(D159/(1+SUM($B$5))-B159,2),"")</f>
        <v/>
      </c>
      <c r="F159" s="20" t="str">
        <f>IF(ISNUMBER(D159),ROUND(E159/(D159/(1+SUM($B$5))),4),"")</f>
        <v/>
      </c>
      <c r="G159" s="19" t="str">
        <f>IF(ISNUMBER(D159),ROUND(B159*(1+IF(C159="",SUM($B$4),C159))*(1+SUM($B$5)),2),"")</f>
        <v/>
      </c>
      <c r="H159" s="19" t="str">
        <f>IF(ISNUMBER(D159),ROUND((D159-G159)/(1+SUM($B$5)),2),"")</f>
        <v/>
      </c>
    </row>
    <row r="160" spans="1:8" x14ac:dyDescent="0.25">
      <c r="A160" s="21"/>
      <c r="B160" s="15"/>
      <c r="C160" s="12"/>
      <c r="D160" s="18" t="str">
        <f>IF(NOT(ISNUMBER(B160)),"",IF(B160&lt;=0,"",IF(NOT(ISNUMBER(IF(C160="",SUM($B$4),C160))),"Revisá el margen",IF(OR(IF(C160="",SUM($B$4),C160)&lt;0,IF(C160="",SUM($B$4),C160)&gt;=1),"Revisá el margen",IF(SUM($B$6)&gt;0,CEILING(ROUND(B160/(1-IF(C160="",SUM($B$4),C160))*(1+SUM($B$5)),2),SUM($B$6)),ROUND(B160/(1-IF(C160="",SUM($B$4),C160))*(1+SUM($B$5)),2))))))</f>
        <v/>
      </c>
      <c r="E160" s="19" t="str">
        <f>IF(ISNUMBER(D160),ROUND(D160/(1+SUM($B$5))-B160,2),"")</f>
        <v/>
      </c>
      <c r="F160" s="20" t="str">
        <f>IF(ISNUMBER(D160),ROUND(E160/(D160/(1+SUM($B$5))),4),"")</f>
        <v/>
      </c>
      <c r="G160" s="19" t="str">
        <f>IF(ISNUMBER(D160),ROUND(B160*(1+IF(C160="",SUM($B$4),C160))*(1+SUM($B$5)),2),"")</f>
        <v/>
      </c>
      <c r="H160" s="19" t="str">
        <f>IF(ISNUMBER(D160),ROUND((D160-G160)/(1+SUM($B$5)),2),"")</f>
        <v/>
      </c>
    </row>
    <row r="161" spans="1:8" x14ac:dyDescent="0.25">
      <c r="A161" s="21"/>
      <c r="B161" s="15"/>
      <c r="C161" s="12"/>
      <c r="D161" s="18" t="str">
        <f>IF(NOT(ISNUMBER(B161)),"",IF(B161&lt;=0,"",IF(NOT(ISNUMBER(IF(C161="",SUM($B$4),C161))),"Revisá el margen",IF(OR(IF(C161="",SUM($B$4),C161)&lt;0,IF(C161="",SUM($B$4),C161)&gt;=1),"Revisá el margen",IF(SUM($B$6)&gt;0,CEILING(ROUND(B161/(1-IF(C161="",SUM($B$4),C161))*(1+SUM($B$5)),2),SUM($B$6)),ROUND(B161/(1-IF(C161="",SUM($B$4),C161))*(1+SUM($B$5)),2))))))</f>
        <v/>
      </c>
      <c r="E161" s="19" t="str">
        <f>IF(ISNUMBER(D161),ROUND(D161/(1+SUM($B$5))-B161,2),"")</f>
        <v/>
      </c>
      <c r="F161" s="20" t="str">
        <f>IF(ISNUMBER(D161),ROUND(E161/(D161/(1+SUM($B$5))),4),"")</f>
        <v/>
      </c>
      <c r="G161" s="19" t="str">
        <f>IF(ISNUMBER(D161),ROUND(B161*(1+IF(C161="",SUM($B$4),C161))*(1+SUM($B$5)),2),"")</f>
        <v/>
      </c>
      <c r="H161" s="19" t="str">
        <f>IF(ISNUMBER(D161),ROUND((D161-G161)/(1+SUM($B$5)),2),"")</f>
        <v/>
      </c>
    </row>
    <row r="162" spans="1:8" x14ac:dyDescent="0.25">
      <c r="A162" s="21"/>
      <c r="B162" s="15"/>
      <c r="C162" s="12"/>
      <c r="D162" s="18" t="str">
        <f>IF(NOT(ISNUMBER(B162)),"",IF(B162&lt;=0,"",IF(NOT(ISNUMBER(IF(C162="",SUM($B$4),C162))),"Revisá el margen",IF(OR(IF(C162="",SUM($B$4),C162)&lt;0,IF(C162="",SUM($B$4),C162)&gt;=1),"Revisá el margen",IF(SUM($B$6)&gt;0,CEILING(ROUND(B162/(1-IF(C162="",SUM($B$4),C162))*(1+SUM($B$5)),2),SUM($B$6)),ROUND(B162/(1-IF(C162="",SUM($B$4),C162))*(1+SUM($B$5)),2))))))</f>
        <v/>
      </c>
      <c r="E162" s="19" t="str">
        <f>IF(ISNUMBER(D162),ROUND(D162/(1+SUM($B$5))-B162,2),"")</f>
        <v/>
      </c>
      <c r="F162" s="20" t="str">
        <f>IF(ISNUMBER(D162),ROUND(E162/(D162/(1+SUM($B$5))),4),"")</f>
        <v/>
      </c>
      <c r="G162" s="19" t="str">
        <f>IF(ISNUMBER(D162),ROUND(B162*(1+IF(C162="",SUM($B$4),C162))*(1+SUM($B$5)),2),"")</f>
        <v/>
      </c>
      <c r="H162" s="19" t="str">
        <f>IF(ISNUMBER(D162),ROUND((D162-G162)/(1+SUM($B$5)),2),"")</f>
        <v/>
      </c>
    </row>
    <row r="163" spans="1:8" x14ac:dyDescent="0.25">
      <c r="A163" s="21"/>
      <c r="B163" s="15"/>
      <c r="C163" s="12"/>
      <c r="D163" s="18" t="str">
        <f>IF(NOT(ISNUMBER(B163)),"",IF(B163&lt;=0,"",IF(NOT(ISNUMBER(IF(C163="",SUM($B$4),C163))),"Revisá el margen",IF(OR(IF(C163="",SUM($B$4),C163)&lt;0,IF(C163="",SUM($B$4),C163)&gt;=1),"Revisá el margen",IF(SUM($B$6)&gt;0,CEILING(ROUND(B163/(1-IF(C163="",SUM($B$4),C163))*(1+SUM($B$5)),2),SUM($B$6)),ROUND(B163/(1-IF(C163="",SUM($B$4),C163))*(1+SUM($B$5)),2))))))</f>
        <v/>
      </c>
      <c r="E163" s="19" t="str">
        <f>IF(ISNUMBER(D163),ROUND(D163/(1+SUM($B$5))-B163,2),"")</f>
        <v/>
      </c>
      <c r="F163" s="20" t="str">
        <f>IF(ISNUMBER(D163),ROUND(E163/(D163/(1+SUM($B$5))),4),"")</f>
        <v/>
      </c>
      <c r="G163" s="19" t="str">
        <f>IF(ISNUMBER(D163),ROUND(B163*(1+IF(C163="",SUM($B$4),C163))*(1+SUM($B$5)),2),"")</f>
        <v/>
      </c>
      <c r="H163" s="19" t="str">
        <f>IF(ISNUMBER(D163),ROUND((D163-G163)/(1+SUM($B$5)),2),"")</f>
        <v/>
      </c>
    </row>
    <row r="164" spans="1:8" x14ac:dyDescent="0.25">
      <c r="A164" s="21"/>
      <c r="B164" s="15"/>
      <c r="C164" s="12"/>
      <c r="D164" s="18" t="str">
        <f>IF(NOT(ISNUMBER(B164)),"",IF(B164&lt;=0,"",IF(NOT(ISNUMBER(IF(C164="",SUM($B$4),C164))),"Revisá el margen",IF(OR(IF(C164="",SUM($B$4),C164)&lt;0,IF(C164="",SUM($B$4),C164)&gt;=1),"Revisá el margen",IF(SUM($B$6)&gt;0,CEILING(ROUND(B164/(1-IF(C164="",SUM($B$4),C164))*(1+SUM($B$5)),2),SUM($B$6)),ROUND(B164/(1-IF(C164="",SUM($B$4),C164))*(1+SUM($B$5)),2))))))</f>
        <v/>
      </c>
      <c r="E164" s="19" t="str">
        <f>IF(ISNUMBER(D164),ROUND(D164/(1+SUM($B$5))-B164,2),"")</f>
        <v/>
      </c>
      <c r="F164" s="20" t="str">
        <f>IF(ISNUMBER(D164),ROUND(E164/(D164/(1+SUM($B$5))),4),"")</f>
        <v/>
      </c>
      <c r="G164" s="19" t="str">
        <f>IF(ISNUMBER(D164),ROUND(B164*(1+IF(C164="",SUM($B$4),C164))*(1+SUM($B$5)),2),"")</f>
        <v/>
      </c>
      <c r="H164" s="19" t="str">
        <f>IF(ISNUMBER(D164),ROUND((D164-G164)/(1+SUM($B$5)),2),"")</f>
        <v/>
      </c>
    </row>
    <row r="165" spans="1:8" x14ac:dyDescent="0.25">
      <c r="A165" s="21"/>
      <c r="B165" s="15"/>
      <c r="C165" s="12"/>
      <c r="D165" s="18" t="str">
        <f>IF(NOT(ISNUMBER(B165)),"",IF(B165&lt;=0,"",IF(NOT(ISNUMBER(IF(C165="",SUM($B$4),C165))),"Revisá el margen",IF(OR(IF(C165="",SUM($B$4),C165)&lt;0,IF(C165="",SUM($B$4),C165)&gt;=1),"Revisá el margen",IF(SUM($B$6)&gt;0,CEILING(ROUND(B165/(1-IF(C165="",SUM($B$4),C165))*(1+SUM($B$5)),2),SUM($B$6)),ROUND(B165/(1-IF(C165="",SUM($B$4),C165))*(1+SUM($B$5)),2))))))</f>
        <v/>
      </c>
      <c r="E165" s="19" t="str">
        <f>IF(ISNUMBER(D165),ROUND(D165/(1+SUM($B$5))-B165,2),"")</f>
        <v/>
      </c>
      <c r="F165" s="20" t="str">
        <f>IF(ISNUMBER(D165),ROUND(E165/(D165/(1+SUM($B$5))),4),"")</f>
        <v/>
      </c>
      <c r="G165" s="19" t="str">
        <f>IF(ISNUMBER(D165),ROUND(B165*(1+IF(C165="",SUM($B$4),C165))*(1+SUM($B$5)),2),"")</f>
        <v/>
      </c>
      <c r="H165" s="19" t="str">
        <f>IF(ISNUMBER(D165),ROUND((D165-G165)/(1+SUM($B$5)),2),"")</f>
        <v/>
      </c>
    </row>
    <row r="166" spans="1:8" x14ac:dyDescent="0.25">
      <c r="A166" s="21"/>
      <c r="B166" s="15"/>
      <c r="C166" s="12"/>
      <c r="D166" s="18" t="str">
        <f>IF(NOT(ISNUMBER(B166)),"",IF(B166&lt;=0,"",IF(NOT(ISNUMBER(IF(C166="",SUM($B$4),C166))),"Revisá el margen",IF(OR(IF(C166="",SUM($B$4),C166)&lt;0,IF(C166="",SUM($B$4),C166)&gt;=1),"Revisá el margen",IF(SUM($B$6)&gt;0,CEILING(ROUND(B166/(1-IF(C166="",SUM($B$4),C166))*(1+SUM($B$5)),2),SUM($B$6)),ROUND(B166/(1-IF(C166="",SUM($B$4),C166))*(1+SUM($B$5)),2))))))</f>
        <v/>
      </c>
      <c r="E166" s="19" t="str">
        <f>IF(ISNUMBER(D166),ROUND(D166/(1+SUM($B$5))-B166,2),"")</f>
        <v/>
      </c>
      <c r="F166" s="20" t="str">
        <f>IF(ISNUMBER(D166),ROUND(E166/(D166/(1+SUM($B$5))),4),"")</f>
        <v/>
      </c>
      <c r="G166" s="19" t="str">
        <f>IF(ISNUMBER(D166),ROUND(B166*(1+IF(C166="",SUM($B$4),C166))*(1+SUM($B$5)),2),"")</f>
        <v/>
      </c>
      <c r="H166" s="19" t="str">
        <f>IF(ISNUMBER(D166),ROUND((D166-G166)/(1+SUM($B$5)),2),"")</f>
        <v/>
      </c>
    </row>
    <row r="167" spans="1:8" x14ac:dyDescent="0.25">
      <c r="A167" s="21"/>
      <c r="B167" s="15"/>
      <c r="C167" s="12"/>
      <c r="D167" s="18" t="str">
        <f>IF(NOT(ISNUMBER(B167)),"",IF(B167&lt;=0,"",IF(NOT(ISNUMBER(IF(C167="",SUM($B$4),C167))),"Revisá el margen",IF(OR(IF(C167="",SUM($B$4),C167)&lt;0,IF(C167="",SUM($B$4),C167)&gt;=1),"Revisá el margen",IF(SUM($B$6)&gt;0,CEILING(ROUND(B167/(1-IF(C167="",SUM($B$4),C167))*(1+SUM($B$5)),2),SUM($B$6)),ROUND(B167/(1-IF(C167="",SUM($B$4),C167))*(1+SUM($B$5)),2))))))</f>
        <v/>
      </c>
      <c r="E167" s="19" t="str">
        <f>IF(ISNUMBER(D167),ROUND(D167/(1+SUM($B$5))-B167,2),"")</f>
        <v/>
      </c>
      <c r="F167" s="20" t="str">
        <f>IF(ISNUMBER(D167),ROUND(E167/(D167/(1+SUM($B$5))),4),"")</f>
        <v/>
      </c>
      <c r="G167" s="19" t="str">
        <f>IF(ISNUMBER(D167),ROUND(B167*(1+IF(C167="",SUM($B$4),C167))*(1+SUM($B$5)),2),"")</f>
        <v/>
      </c>
      <c r="H167" s="19" t="str">
        <f>IF(ISNUMBER(D167),ROUND((D167-G167)/(1+SUM($B$5)),2),"")</f>
        <v/>
      </c>
    </row>
    <row r="168" spans="1:8" x14ac:dyDescent="0.25">
      <c r="A168" s="21"/>
      <c r="B168" s="15"/>
      <c r="C168" s="12"/>
      <c r="D168" s="18" t="str">
        <f>IF(NOT(ISNUMBER(B168)),"",IF(B168&lt;=0,"",IF(NOT(ISNUMBER(IF(C168="",SUM($B$4),C168))),"Revisá el margen",IF(OR(IF(C168="",SUM($B$4),C168)&lt;0,IF(C168="",SUM($B$4),C168)&gt;=1),"Revisá el margen",IF(SUM($B$6)&gt;0,CEILING(ROUND(B168/(1-IF(C168="",SUM($B$4),C168))*(1+SUM($B$5)),2),SUM($B$6)),ROUND(B168/(1-IF(C168="",SUM($B$4),C168))*(1+SUM($B$5)),2))))))</f>
        <v/>
      </c>
      <c r="E168" s="19" t="str">
        <f>IF(ISNUMBER(D168),ROUND(D168/(1+SUM($B$5))-B168,2),"")</f>
        <v/>
      </c>
      <c r="F168" s="20" t="str">
        <f>IF(ISNUMBER(D168),ROUND(E168/(D168/(1+SUM($B$5))),4),"")</f>
        <v/>
      </c>
      <c r="G168" s="19" t="str">
        <f>IF(ISNUMBER(D168),ROUND(B168*(1+IF(C168="",SUM($B$4),C168))*(1+SUM($B$5)),2),"")</f>
        <v/>
      </c>
      <c r="H168" s="19" t="str">
        <f>IF(ISNUMBER(D168),ROUND((D168-G168)/(1+SUM($B$5)),2),"")</f>
        <v/>
      </c>
    </row>
    <row r="169" spans="1:8" x14ac:dyDescent="0.25">
      <c r="A169" s="21"/>
      <c r="B169" s="15"/>
      <c r="C169" s="12"/>
      <c r="D169" s="18" t="str">
        <f>IF(NOT(ISNUMBER(B169)),"",IF(B169&lt;=0,"",IF(NOT(ISNUMBER(IF(C169="",SUM($B$4),C169))),"Revisá el margen",IF(OR(IF(C169="",SUM($B$4),C169)&lt;0,IF(C169="",SUM($B$4),C169)&gt;=1),"Revisá el margen",IF(SUM($B$6)&gt;0,CEILING(ROUND(B169/(1-IF(C169="",SUM($B$4),C169))*(1+SUM($B$5)),2),SUM($B$6)),ROUND(B169/(1-IF(C169="",SUM($B$4),C169))*(1+SUM($B$5)),2))))))</f>
        <v/>
      </c>
      <c r="E169" s="19" t="str">
        <f>IF(ISNUMBER(D169),ROUND(D169/(1+SUM($B$5))-B169,2),"")</f>
        <v/>
      </c>
      <c r="F169" s="20" t="str">
        <f>IF(ISNUMBER(D169),ROUND(E169/(D169/(1+SUM($B$5))),4),"")</f>
        <v/>
      </c>
      <c r="G169" s="19" t="str">
        <f>IF(ISNUMBER(D169),ROUND(B169*(1+IF(C169="",SUM($B$4),C169))*(1+SUM($B$5)),2),"")</f>
        <v/>
      </c>
      <c r="H169" s="19" t="str">
        <f>IF(ISNUMBER(D169),ROUND((D169-G169)/(1+SUM($B$5)),2),"")</f>
        <v/>
      </c>
    </row>
    <row r="170" spans="1:8" x14ac:dyDescent="0.25">
      <c r="A170" s="21"/>
      <c r="B170" s="15"/>
      <c r="C170" s="12"/>
      <c r="D170" s="18" t="str">
        <f>IF(NOT(ISNUMBER(B170)),"",IF(B170&lt;=0,"",IF(NOT(ISNUMBER(IF(C170="",SUM($B$4),C170))),"Revisá el margen",IF(OR(IF(C170="",SUM($B$4),C170)&lt;0,IF(C170="",SUM($B$4),C170)&gt;=1),"Revisá el margen",IF(SUM($B$6)&gt;0,CEILING(ROUND(B170/(1-IF(C170="",SUM($B$4),C170))*(1+SUM($B$5)),2),SUM($B$6)),ROUND(B170/(1-IF(C170="",SUM($B$4),C170))*(1+SUM($B$5)),2))))))</f>
        <v/>
      </c>
      <c r="E170" s="19" t="str">
        <f>IF(ISNUMBER(D170),ROUND(D170/(1+SUM($B$5))-B170,2),"")</f>
        <v/>
      </c>
      <c r="F170" s="20" t="str">
        <f>IF(ISNUMBER(D170),ROUND(E170/(D170/(1+SUM($B$5))),4),"")</f>
        <v/>
      </c>
      <c r="G170" s="19" t="str">
        <f>IF(ISNUMBER(D170),ROUND(B170*(1+IF(C170="",SUM($B$4),C170))*(1+SUM($B$5)),2),"")</f>
        <v/>
      </c>
      <c r="H170" s="19" t="str">
        <f>IF(ISNUMBER(D170),ROUND((D170-G170)/(1+SUM($B$5)),2),"")</f>
        <v/>
      </c>
    </row>
    <row r="171" spans="1:8" x14ac:dyDescent="0.25">
      <c r="A171" s="21"/>
      <c r="B171" s="15"/>
      <c r="C171" s="12"/>
      <c r="D171" s="18" t="str">
        <f>IF(NOT(ISNUMBER(B171)),"",IF(B171&lt;=0,"",IF(NOT(ISNUMBER(IF(C171="",SUM($B$4),C171))),"Revisá el margen",IF(OR(IF(C171="",SUM($B$4),C171)&lt;0,IF(C171="",SUM($B$4),C171)&gt;=1),"Revisá el margen",IF(SUM($B$6)&gt;0,CEILING(ROUND(B171/(1-IF(C171="",SUM($B$4),C171))*(1+SUM($B$5)),2),SUM($B$6)),ROUND(B171/(1-IF(C171="",SUM($B$4),C171))*(1+SUM($B$5)),2))))))</f>
        <v/>
      </c>
      <c r="E171" s="19" t="str">
        <f>IF(ISNUMBER(D171),ROUND(D171/(1+SUM($B$5))-B171,2),"")</f>
        <v/>
      </c>
      <c r="F171" s="20" t="str">
        <f>IF(ISNUMBER(D171),ROUND(E171/(D171/(1+SUM($B$5))),4),"")</f>
        <v/>
      </c>
      <c r="G171" s="19" t="str">
        <f>IF(ISNUMBER(D171),ROUND(B171*(1+IF(C171="",SUM($B$4),C171))*(1+SUM($B$5)),2),"")</f>
        <v/>
      </c>
      <c r="H171" s="19" t="str">
        <f>IF(ISNUMBER(D171),ROUND((D171-G171)/(1+SUM($B$5)),2),"")</f>
        <v/>
      </c>
    </row>
    <row r="172" spans="1:8" x14ac:dyDescent="0.25">
      <c r="A172" s="21"/>
      <c r="B172" s="15"/>
      <c r="C172" s="12"/>
      <c r="D172" s="18" t="str">
        <f>IF(NOT(ISNUMBER(B172)),"",IF(B172&lt;=0,"",IF(NOT(ISNUMBER(IF(C172="",SUM($B$4),C172))),"Revisá el margen",IF(OR(IF(C172="",SUM($B$4),C172)&lt;0,IF(C172="",SUM($B$4),C172)&gt;=1),"Revisá el margen",IF(SUM($B$6)&gt;0,CEILING(ROUND(B172/(1-IF(C172="",SUM($B$4),C172))*(1+SUM($B$5)),2),SUM($B$6)),ROUND(B172/(1-IF(C172="",SUM($B$4),C172))*(1+SUM($B$5)),2))))))</f>
        <v/>
      </c>
      <c r="E172" s="19" t="str">
        <f>IF(ISNUMBER(D172),ROUND(D172/(1+SUM($B$5))-B172,2),"")</f>
        <v/>
      </c>
      <c r="F172" s="20" t="str">
        <f>IF(ISNUMBER(D172),ROUND(E172/(D172/(1+SUM($B$5))),4),"")</f>
        <v/>
      </c>
      <c r="G172" s="19" t="str">
        <f>IF(ISNUMBER(D172),ROUND(B172*(1+IF(C172="",SUM($B$4),C172))*(1+SUM($B$5)),2),"")</f>
        <v/>
      </c>
      <c r="H172" s="19" t="str">
        <f>IF(ISNUMBER(D172),ROUND((D172-G172)/(1+SUM($B$5)),2),"")</f>
        <v/>
      </c>
    </row>
    <row r="173" spans="1:8" x14ac:dyDescent="0.25">
      <c r="A173" s="21"/>
      <c r="B173" s="15"/>
      <c r="C173" s="12"/>
      <c r="D173" s="18" t="str">
        <f>IF(NOT(ISNUMBER(B173)),"",IF(B173&lt;=0,"",IF(NOT(ISNUMBER(IF(C173="",SUM($B$4),C173))),"Revisá el margen",IF(OR(IF(C173="",SUM($B$4),C173)&lt;0,IF(C173="",SUM($B$4),C173)&gt;=1),"Revisá el margen",IF(SUM($B$6)&gt;0,CEILING(ROUND(B173/(1-IF(C173="",SUM($B$4),C173))*(1+SUM($B$5)),2),SUM($B$6)),ROUND(B173/(1-IF(C173="",SUM($B$4),C173))*(1+SUM($B$5)),2))))))</f>
        <v/>
      </c>
      <c r="E173" s="19" t="str">
        <f>IF(ISNUMBER(D173),ROUND(D173/(1+SUM($B$5))-B173,2),"")</f>
        <v/>
      </c>
      <c r="F173" s="20" t="str">
        <f>IF(ISNUMBER(D173),ROUND(E173/(D173/(1+SUM($B$5))),4),"")</f>
        <v/>
      </c>
      <c r="G173" s="19" t="str">
        <f>IF(ISNUMBER(D173),ROUND(B173*(1+IF(C173="",SUM($B$4),C173))*(1+SUM($B$5)),2),"")</f>
        <v/>
      </c>
      <c r="H173" s="19" t="str">
        <f>IF(ISNUMBER(D173),ROUND((D173-G173)/(1+SUM($B$5)),2),"")</f>
        <v/>
      </c>
    </row>
    <row r="174" spans="1:8" x14ac:dyDescent="0.25">
      <c r="A174" s="21"/>
      <c r="B174" s="15"/>
      <c r="C174" s="12"/>
      <c r="D174" s="18" t="str">
        <f>IF(NOT(ISNUMBER(B174)),"",IF(B174&lt;=0,"",IF(NOT(ISNUMBER(IF(C174="",SUM($B$4),C174))),"Revisá el margen",IF(OR(IF(C174="",SUM($B$4),C174)&lt;0,IF(C174="",SUM($B$4),C174)&gt;=1),"Revisá el margen",IF(SUM($B$6)&gt;0,CEILING(ROUND(B174/(1-IF(C174="",SUM($B$4),C174))*(1+SUM($B$5)),2),SUM($B$6)),ROUND(B174/(1-IF(C174="",SUM($B$4),C174))*(1+SUM($B$5)),2))))))</f>
        <v/>
      </c>
      <c r="E174" s="19" t="str">
        <f>IF(ISNUMBER(D174),ROUND(D174/(1+SUM($B$5))-B174,2),"")</f>
        <v/>
      </c>
      <c r="F174" s="20" t="str">
        <f>IF(ISNUMBER(D174),ROUND(E174/(D174/(1+SUM($B$5))),4),"")</f>
        <v/>
      </c>
      <c r="G174" s="19" t="str">
        <f>IF(ISNUMBER(D174),ROUND(B174*(1+IF(C174="",SUM($B$4),C174))*(1+SUM($B$5)),2),"")</f>
        <v/>
      </c>
      <c r="H174" s="19" t="str">
        <f>IF(ISNUMBER(D174),ROUND((D174-G174)/(1+SUM($B$5)),2),"")</f>
        <v/>
      </c>
    </row>
    <row r="175" spans="1:8" x14ac:dyDescent="0.25">
      <c r="A175" s="21"/>
      <c r="B175" s="15"/>
      <c r="C175" s="12"/>
      <c r="D175" s="18" t="str">
        <f>IF(NOT(ISNUMBER(B175)),"",IF(B175&lt;=0,"",IF(NOT(ISNUMBER(IF(C175="",SUM($B$4),C175))),"Revisá el margen",IF(OR(IF(C175="",SUM($B$4),C175)&lt;0,IF(C175="",SUM($B$4),C175)&gt;=1),"Revisá el margen",IF(SUM($B$6)&gt;0,CEILING(ROUND(B175/(1-IF(C175="",SUM($B$4),C175))*(1+SUM($B$5)),2),SUM($B$6)),ROUND(B175/(1-IF(C175="",SUM($B$4),C175))*(1+SUM($B$5)),2))))))</f>
        <v/>
      </c>
      <c r="E175" s="19" t="str">
        <f>IF(ISNUMBER(D175),ROUND(D175/(1+SUM($B$5))-B175,2),"")</f>
        <v/>
      </c>
      <c r="F175" s="20" t="str">
        <f>IF(ISNUMBER(D175),ROUND(E175/(D175/(1+SUM($B$5))),4),"")</f>
        <v/>
      </c>
      <c r="G175" s="19" t="str">
        <f>IF(ISNUMBER(D175),ROUND(B175*(1+IF(C175="",SUM($B$4),C175))*(1+SUM($B$5)),2),"")</f>
        <v/>
      </c>
      <c r="H175" s="19" t="str">
        <f>IF(ISNUMBER(D175),ROUND((D175-G175)/(1+SUM($B$5)),2),"")</f>
        <v/>
      </c>
    </row>
    <row r="176" spans="1:8" x14ac:dyDescent="0.25">
      <c r="A176" s="21"/>
      <c r="B176" s="15"/>
      <c r="C176" s="12"/>
      <c r="D176" s="18" t="str">
        <f>IF(NOT(ISNUMBER(B176)),"",IF(B176&lt;=0,"",IF(NOT(ISNUMBER(IF(C176="",SUM($B$4),C176))),"Revisá el margen",IF(OR(IF(C176="",SUM($B$4),C176)&lt;0,IF(C176="",SUM($B$4),C176)&gt;=1),"Revisá el margen",IF(SUM($B$6)&gt;0,CEILING(ROUND(B176/(1-IF(C176="",SUM($B$4),C176))*(1+SUM($B$5)),2),SUM($B$6)),ROUND(B176/(1-IF(C176="",SUM($B$4),C176))*(1+SUM($B$5)),2))))))</f>
        <v/>
      </c>
      <c r="E176" s="19" t="str">
        <f>IF(ISNUMBER(D176),ROUND(D176/(1+SUM($B$5))-B176,2),"")</f>
        <v/>
      </c>
      <c r="F176" s="20" t="str">
        <f>IF(ISNUMBER(D176),ROUND(E176/(D176/(1+SUM($B$5))),4),"")</f>
        <v/>
      </c>
      <c r="G176" s="19" t="str">
        <f>IF(ISNUMBER(D176),ROUND(B176*(1+IF(C176="",SUM($B$4),C176))*(1+SUM($B$5)),2),"")</f>
        <v/>
      </c>
      <c r="H176" s="19" t="str">
        <f>IF(ISNUMBER(D176),ROUND((D176-G176)/(1+SUM($B$5)),2),"")</f>
        <v/>
      </c>
    </row>
    <row r="177" spans="1:8" x14ac:dyDescent="0.25">
      <c r="A177" s="21"/>
      <c r="B177" s="15"/>
      <c r="C177" s="12"/>
      <c r="D177" s="18" t="str">
        <f>IF(NOT(ISNUMBER(B177)),"",IF(B177&lt;=0,"",IF(NOT(ISNUMBER(IF(C177="",SUM($B$4),C177))),"Revisá el margen",IF(OR(IF(C177="",SUM($B$4),C177)&lt;0,IF(C177="",SUM($B$4),C177)&gt;=1),"Revisá el margen",IF(SUM($B$6)&gt;0,CEILING(ROUND(B177/(1-IF(C177="",SUM($B$4),C177))*(1+SUM($B$5)),2),SUM($B$6)),ROUND(B177/(1-IF(C177="",SUM($B$4),C177))*(1+SUM($B$5)),2))))))</f>
        <v/>
      </c>
      <c r="E177" s="19" t="str">
        <f>IF(ISNUMBER(D177),ROUND(D177/(1+SUM($B$5))-B177,2),"")</f>
        <v/>
      </c>
      <c r="F177" s="20" t="str">
        <f>IF(ISNUMBER(D177),ROUND(E177/(D177/(1+SUM($B$5))),4),"")</f>
        <v/>
      </c>
      <c r="G177" s="19" t="str">
        <f>IF(ISNUMBER(D177),ROUND(B177*(1+IF(C177="",SUM($B$4),C177))*(1+SUM($B$5)),2),"")</f>
        <v/>
      </c>
      <c r="H177" s="19" t="str">
        <f>IF(ISNUMBER(D177),ROUND((D177-G177)/(1+SUM($B$5)),2),"")</f>
        <v/>
      </c>
    </row>
    <row r="178" spans="1:8" x14ac:dyDescent="0.25">
      <c r="A178" s="21"/>
      <c r="B178" s="15"/>
      <c r="C178" s="12"/>
      <c r="D178" s="18" t="str">
        <f>IF(NOT(ISNUMBER(B178)),"",IF(B178&lt;=0,"",IF(NOT(ISNUMBER(IF(C178="",SUM($B$4),C178))),"Revisá el margen",IF(OR(IF(C178="",SUM($B$4),C178)&lt;0,IF(C178="",SUM($B$4),C178)&gt;=1),"Revisá el margen",IF(SUM($B$6)&gt;0,CEILING(ROUND(B178/(1-IF(C178="",SUM($B$4),C178))*(1+SUM($B$5)),2),SUM($B$6)),ROUND(B178/(1-IF(C178="",SUM($B$4),C178))*(1+SUM($B$5)),2))))))</f>
        <v/>
      </c>
      <c r="E178" s="19" t="str">
        <f>IF(ISNUMBER(D178),ROUND(D178/(1+SUM($B$5))-B178,2),"")</f>
        <v/>
      </c>
      <c r="F178" s="20" t="str">
        <f>IF(ISNUMBER(D178),ROUND(E178/(D178/(1+SUM($B$5))),4),"")</f>
        <v/>
      </c>
      <c r="G178" s="19" t="str">
        <f>IF(ISNUMBER(D178),ROUND(B178*(1+IF(C178="",SUM($B$4),C178))*(1+SUM($B$5)),2),"")</f>
        <v/>
      </c>
      <c r="H178" s="19" t="str">
        <f>IF(ISNUMBER(D178),ROUND((D178-G178)/(1+SUM($B$5)),2),"")</f>
        <v/>
      </c>
    </row>
    <row r="179" spans="1:8" x14ac:dyDescent="0.25">
      <c r="A179" s="21"/>
      <c r="B179" s="15"/>
      <c r="C179" s="12"/>
      <c r="D179" s="18" t="str">
        <f>IF(NOT(ISNUMBER(B179)),"",IF(B179&lt;=0,"",IF(NOT(ISNUMBER(IF(C179="",SUM($B$4),C179))),"Revisá el margen",IF(OR(IF(C179="",SUM($B$4),C179)&lt;0,IF(C179="",SUM($B$4),C179)&gt;=1),"Revisá el margen",IF(SUM($B$6)&gt;0,CEILING(ROUND(B179/(1-IF(C179="",SUM($B$4),C179))*(1+SUM($B$5)),2),SUM($B$6)),ROUND(B179/(1-IF(C179="",SUM($B$4),C179))*(1+SUM($B$5)),2))))))</f>
        <v/>
      </c>
      <c r="E179" s="19" t="str">
        <f>IF(ISNUMBER(D179),ROUND(D179/(1+SUM($B$5))-B179,2),"")</f>
        <v/>
      </c>
      <c r="F179" s="20" t="str">
        <f>IF(ISNUMBER(D179),ROUND(E179/(D179/(1+SUM($B$5))),4),"")</f>
        <v/>
      </c>
      <c r="G179" s="19" t="str">
        <f>IF(ISNUMBER(D179),ROUND(B179*(1+IF(C179="",SUM($B$4),C179))*(1+SUM($B$5)),2),"")</f>
        <v/>
      </c>
      <c r="H179" s="19" t="str">
        <f>IF(ISNUMBER(D179),ROUND((D179-G179)/(1+SUM($B$5)),2),"")</f>
        <v/>
      </c>
    </row>
    <row r="180" spans="1:8" x14ac:dyDescent="0.25">
      <c r="A180" s="21"/>
      <c r="B180" s="15"/>
      <c r="C180" s="12"/>
      <c r="D180" s="18" t="str">
        <f>IF(NOT(ISNUMBER(B180)),"",IF(B180&lt;=0,"",IF(NOT(ISNUMBER(IF(C180="",SUM($B$4),C180))),"Revisá el margen",IF(OR(IF(C180="",SUM($B$4),C180)&lt;0,IF(C180="",SUM($B$4),C180)&gt;=1),"Revisá el margen",IF(SUM($B$6)&gt;0,CEILING(ROUND(B180/(1-IF(C180="",SUM($B$4),C180))*(1+SUM($B$5)),2),SUM($B$6)),ROUND(B180/(1-IF(C180="",SUM($B$4),C180))*(1+SUM($B$5)),2))))))</f>
        <v/>
      </c>
      <c r="E180" s="19" t="str">
        <f>IF(ISNUMBER(D180),ROUND(D180/(1+SUM($B$5))-B180,2),"")</f>
        <v/>
      </c>
      <c r="F180" s="20" t="str">
        <f>IF(ISNUMBER(D180),ROUND(E180/(D180/(1+SUM($B$5))),4),"")</f>
        <v/>
      </c>
      <c r="G180" s="19" t="str">
        <f>IF(ISNUMBER(D180),ROUND(B180*(1+IF(C180="",SUM($B$4),C180))*(1+SUM($B$5)),2),"")</f>
        <v/>
      </c>
      <c r="H180" s="19" t="str">
        <f>IF(ISNUMBER(D180),ROUND((D180-G180)/(1+SUM($B$5)),2),"")</f>
        <v/>
      </c>
    </row>
    <row r="181" spans="1:8" x14ac:dyDescent="0.25">
      <c r="A181" s="21"/>
      <c r="B181" s="15"/>
      <c r="C181" s="12"/>
      <c r="D181" s="18" t="str">
        <f>IF(NOT(ISNUMBER(B181)),"",IF(B181&lt;=0,"",IF(NOT(ISNUMBER(IF(C181="",SUM($B$4),C181))),"Revisá el margen",IF(OR(IF(C181="",SUM($B$4),C181)&lt;0,IF(C181="",SUM($B$4),C181)&gt;=1),"Revisá el margen",IF(SUM($B$6)&gt;0,CEILING(ROUND(B181/(1-IF(C181="",SUM($B$4),C181))*(1+SUM($B$5)),2),SUM($B$6)),ROUND(B181/(1-IF(C181="",SUM($B$4),C181))*(1+SUM($B$5)),2))))))</f>
        <v/>
      </c>
      <c r="E181" s="19" t="str">
        <f>IF(ISNUMBER(D181),ROUND(D181/(1+SUM($B$5))-B181,2),"")</f>
        <v/>
      </c>
      <c r="F181" s="20" t="str">
        <f>IF(ISNUMBER(D181),ROUND(E181/(D181/(1+SUM($B$5))),4),"")</f>
        <v/>
      </c>
      <c r="G181" s="19" t="str">
        <f>IF(ISNUMBER(D181),ROUND(B181*(1+IF(C181="",SUM($B$4),C181))*(1+SUM($B$5)),2),"")</f>
        <v/>
      </c>
      <c r="H181" s="19" t="str">
        <f>IF(ISNUMBER(D181),ROUND((D181-G181)/(1+SUM($B$5)),2),"")</f>
        <v/>
      </c>
    </row>
    <row r="182" spans="1:8" x14ac:dyDescent="0.25">
      <c r="A182" s="21"/>
      <c r="B182" s="15"/>
      <c r="C182" s="12"/>
      <c r="D182" s="18" t="str">
        <f>IF(NOT(ISNUMBER(B182)),"",IF(B182&lt;=0,"",IF(NOT(ISNUMBER(IF(C182="",SUM($B$4),C182))),"Revisá el margen",IF(OR(IF(C182="",SUM($B$4),C182)&lt;0,IF(C182="",SUM($B$4),C182)&gt;=1),"Revisá el margen",IF(SUM($B$6)&gt;0,CEILING(ROUND(B182/(1-IF(C182="",SUM($B$4),C182))*(1+SUM($B$5)),2),SUM($B$6)),ROUND(B182/(1-IF(C182="",SUM($B$4),C182))*(1+SUM($B$5)),2))))))</f>
        <v/>
      </c>
      <c r="E182" s="19" t="str">
        <f>IF(ISNUMBER(D182),ROUND(D182/(1+SUM($B$5))-B182,2),"")</f>
        <v/>
      </c>
      <c r="F182" s="20" t="str">
        <f>IF(ISNUMBER(D182),ROUND(E182/(D182/(1+SUM($B$5))),4),"")</f>
        <v/>
      </c>
      <c r="G182" s="19" t="str">
        <f>IF(ISNUMBER(D182),ROUND(B182*(1+IF(C182="",SUM($B$4),C182))*(1+SUM($B$5)),2),"")</f>
        <v/>
      </c>
      <c r="H182" s="19" t="str">
        <f>IF(ISNUMBER(D182),ROUND((D182-G182)/(1+SUM($B$5)),2),"")</f>
        <v/>
      </c>
    </row>
    <row r="183" spans="1:8" x14ac:dyDescent="0.25">
      <c r="A183" s="21"/>
      <c r="B183" s="15"/>
      <c r="C183" s="12"/>
      <c r="D183" s="18" t="str">
        <f>IF(NOT(ISNUMBER(B183)),"",IF(B183&lt;=0,"",IF(NOT(ISNUMBER(IF(C183="",SUM($B$4),C183))),"Revisá el margen",IF(OR(IF(C183="",SUM($B$4),C183)&lt;0,IF(C183="",SUM($B$4),C183)&gt;=1),"Revisá el margen",IF(SUM($B$6)&gt;0,CEILING(ROUND(B183/(1-IF(C183="",SUM($B$4),C183))*(1+SUM($B$5)),2),SUM($B$6)),ROUND(B183/(1-IF(C183="",SUM($B$4),C183))*(1+SUM($B$5)),2))))))</f>
        <v/>
      </c>
      <c r="E183" s="19" t="str">
        <f>IF(ISNUMBER(D183),ROUND(D183/(1+SUM($B$5))-B183,2),"")</f>
        <v/>
      </c>
      <c r="F183" s="20" t="str">
        <f>IF(ISNUMBER(D183),ROUND(E183/(D183/(1+SUM($B$5))),4),"")</f>
        <v/>
      </c>
      <c r="G183" s="19" t="str">
        <f>IF(ISNUMBER(D183),ROUND(B183*(1+IF(C183="",SUM($B$4),C183))*(1+SUM($B$5)),2),"")</f>
        <v/>
      </c>
      <c r="H183" s="19" t="str">
        <f>IF(ISNUMBER(D183),ROUND((D183-G183)/(1+SUM($B$5)),2),"")</f>
        <v/>
      </c>
    </row>
    <row r="184" spans="1:8" x14ac:dyDescent="0.25">
      <c r="A184" s="21"/>
      <c r="B184" s="15"/>
      <c r="C184" s="12"/>
      <c r="D184" s="18" t="str">
        <f>IF(NOT(ISNUMBER(B184)),"",IF(B184&lt;=0,"",IF(NOT(ISNUMBER(IF(C184="",SUM($B$4),C184))),"Revisá el margen",IF(OR(IF(C184="",SUM($B$4),C184)&lt;0,IF(C184="",SUM($B$4),C184)&gt;=1),"Revisá el margen",IF(SUM($B$6)&gt;0,CEILING(ROUND(B184/(1-IF(C184="",SUM($B$4),C184))*(1+SUM($B$5)),2),SUM($B$6)),ROUND(B184/(1-IF(C184="",SUM($B$4),C184))*(1+SUM($B$5)),2))))))</f>
        <v/>
      </c>
      <c r="E184" s="19" t="str">
        <f>IF(ISNUMBER(D184),ROUND(D184/(1+SUM($B$5))-B184,2),"")</f>
        <v/>
      </c>
      <c r="F184" s="20" t="str">
        <f>IF(ISNUMBER(D184),ROUND(E184/(D184/(1+SUM($B$5))),4),"")</f>
        <v/>
      </c>
      <c r="G184" s="19" t="str">
        <f>IF(ISNUMBER(D184),ROUND(B184*(1+IF(C184="",SUM($B$4),C184))*(1+SUM($B$5)),2),"")</f>
        <v/>
      </c>
      <c r="H184" s="19" t="str">
        <f>IF(ISNUMBER(D184),ROUND((D184-G184)/(1+SUM($B$5)),2),"")</f>
        <v/>
      </c>
    </row>
    <row r="185" spans="1:8" x14ac:dyDescent="0.25">
      <c r="A185" s="21"/>
      <c r="B185" s="15"/>
      <c r="C185" s="12"/>
      <c r="D185" s="18" t="str">
        <f>IF(NOT(ISNUMBER(B185)),"",IF(B185&lt;=0,"",IF(NOT(ISNUMBER(IF(C185="",SUM($B$4),C185))),"Revisá el margen",IF(OR(IF(C185="",SUM($B$4),C185)&lt;0,IF(C185="",SUM($B$4),C185)&gt;=1),"Revisá el margen",IF(SUM($B$6)&gt;0,CEILING(ROUND(B185/(1-IF(C185="",SUM($B$4),C185))*(1+SUM($B$5)),2),SUM($B$6)),ROUND(B185/(1-IF(C185="",SUM($B$4),C185))*(1+SUM($B$5)),2))))))</f>
        <v/>
      </c>
      <c r="E185" s="19" t="str">
        <f>IF(ISNUMBER(D185),ROUND(D185/(1+SUM($B$5))-B185,2),"")</f>
        <v/>
      </c>
      <c r="F185" s="20" t="str">
        <f>IF(ISNUMBER(D185),ROUND(E185/(D185/(1+SUM($B$5))),4),"")</f>
        <v/>
      </c>
      <c r="G185" s="19" t="str">
        <f>IF(ISNUMBER(D185),ROUND(B185*(1+IF(C185="",SUM($B$4),C185))*(1+SUM($B$5)),2),"")</f>
        <v/>
      </c>
      <c r="H185" s="19" t="str">
        <f>IF(ISNUMBER(D185),ROUND((D185-G185)/(1+SUM($B$5)),2),"")</f>
        <v/>
      </c>
    </row>
    <row r="186" spans="1:8" x14ac:dyDescent="0.25">
      <c r="A186" s="21"/>
      <c r="B186" s="15"/>
      <c r="C186" s="12"/>
      <c r="D186" s="18" t="str">
        <f>IF(NOT(ISNUMBER(B186)),"",IF(B186&lt;=0,"",IF(NOT(ISNUMBER(IF(C186="",SUM($B$4),C186))),"Revisá el margen",IF(OR(IF(C186="",SUM($B$4),C186)&lt;0,IF(C186="",SUM($B$4),C186)&gt;=1),"Revisá el margen",IF(SUM($B$6)&gt;0,CEILING(ROUND(B186/(1-IF(C186="",SUM($B$4),C186))*(1+SUM($B$5)),2),SUM($B$6)),ROUND(B186/(1-IF(C186="",SUM($B$4),C186))*(1+SUM($B$5)),2))))))</f>
        <v/>
      </c>
      <c r="E186" s="19" t="str">
        <f>IF(ISNUMBER(D186),ROUND(D186/(1+SUM($B$5))-B186,2),"")</f>
        <v/>
      </c>
      <c r="F186" s="20" t="str">
        <f>IF(ISNUMBER(D186),ROUND(E186/(D186/(1+SUM($B$5))),4),"")</f>
        <v/>
      </c>
      <c r="G186" s="19" t="str">
        <f>IF(ISNUMBER(D186),ROUND(B186*(1+IF(C186="",SUM($B$4),C186))*(1+SUM($B$5)),2),"")</f>
        <v/>
      </c>
      <c r="H186" s="19" t="str">
        <f>IF(ISNUMBER(D186),ROUND((D186-G186)/(1+SUM($B$5)),2),"")</f>
        <v/>
      </c>
    </row>
    <row r="187" spans="1:8" x14ac:dyDescent="0.25">
      <c r="A187" s="21"/>
      <c r="B187" s="15"/>
      <c r="C187" s="12"/>
      <c r="D187" s="18" t="str">
        <f>IF(NOT(ISNUMBER(B187)),"",IF(B187&lt;=0,"",IF(NOT(ISNUMBER(IF(C187="",SUM($B$4),C187))),"Revisá el margen",IF(OR(IF(C187="",SUM($B$4),C187)&lt;0,IF(C187="",SUM($B$4),C187)&gt;=1),"Revisá el margen",IF(SUM($B$6)&gt;0,CEILING(ROUND(B187/(1-IF(C187="",SUM($B$4),C187))*(1+SUM($B$5)),2),SUM($B$6)),ROUND(B187/(1-IF(C187="",SUM($B$4),C187))*(1+SUM($B$5)),2))))))</f>
        <v/>
      </c>
      <c r="E187" s="19" t="str">
        <f>IF(ISNUMBER(D187),ROUND(D187/(1+SUM($B$5))-B187,2),"")</f>
        <v/>
      </c>
      <c r="F187" s="20" t="str">
        <f>IF(ISNUMBER(D187),ROUND(E187/(D187/(1+SUM($B$5))),4),"")</f>
        <v/>
      </c>
      <c r="G187" s="19" t="str">
        <f>IF(ISNUMBER(D187),ROUND(B187*(1+IF(C187="",SUM($B$4),C187))*(1+SUM($B$5)),2),"")</f>
        <v/>
      </c>
      <c r="H187" s="19" t="str">
        <f>IF(ISNUMBER(D187),ROUND((D187-G187)/(1+SUM($B$5)),2),"")</f>
        <v/>
      </c>
    </row>
    <row r="188" spans="1:8" x14ac:dyDescent="0.25">
      <c r="A188" s="21"/>
      <c r="B188" s="15"/>
      <c r="C188" s="12"/>
      <c r="D188" s="18" t="str">
        <f>IF(NOT(ISNUMBER(B188)),"",IF(B188&lt;=0,"",IF(NOT(ISNUMBER(IF(C188="",SUM($B$4),C188))),"Revisá el margen",IF(OR(IF(C188="",SUM($B$4),C188)&lt;0,IF(C188="",SUM($B$4),C188)&gt;=1),"Revisá el margen",IF(SUM($B$6)&gt;0,CEILING(ROUND(B188/(1-IF(C188="",SUM($B$4),C188))*(1+SUM($B$5)),2),SUM($B$6)),ROUND(B188/(1-IF(C188="",SUM($B$4),C188))*(1+SUM($B$5)),2))))))</f>
        <v/>
      </c>
      <c r="E188" s="19" t="str">
        <f>IF(ISNUMBER(D188),ROUND(D188/(1+SUM($B$5))-B188,2),"")</f>
        <v/>
      </c>
      <c r="F188" s="20" t="str">
        <f>IF(ISNUMBER(D188),ROUND(E188/(D188/(1+SUM($B$5))),4),"")</f>
        <v/>
      </c>
      <c r="G188" s="19" t="str">
        <f>IF(ISNUMBER(D188),ROUND(B188*(1+IF(C188="",SUM($B$4),C188))*(1+SUM($B$5)),2),"")</f>
        <v/>
      </c>
      <c r="H188" s="19" t="str">
        <f>IF(ISNUMBER(D188),ROUND((D188-G188)/(1+SUM($B$5)),2),"")</f>
        <v/>
      </c>
    </row>
    <row r="189" spans="1:8" x14ac:dyDescent="0.25">
      <c r="A189" s="21"/>
      <c r="B189" s="15"/>
      <c r="C189" s="12"/>
      <c r="D189" s="18" t="str">
        <f>IF(NOT(ISNUMBER(B189)),"",IF(B189&lt;=0,"",IF(NOT(ISNUMBER(IF(C189="",SUM($B$4),C189))),"Revisá el margen",IF(OR(IF(C189="",SUM($B$4),C189)&lt;0,IF(C189="",SUM($B$4),C189)&gt;=1),"Revisá el margen",IF(SUM($B$6)&gt;0,CEILING(ROUND(B189/(1-IF(C189="",SUM($B$4),C189))*(1+SUM($B$5)),2),SUM($B$6)),ROUND(B189/(1-IF(C189="",SUM($B$4),C189))*(1+SUM($B$5)),2))))))</f>
        <v/>
      </c>
      <c r="E189" s="19" t="str">
        <f>IF(ISNUMBER(D189),ROUND(D189/(1+SUM($B$5))-B189,2),"")</f>
        <v/>
      </c>
      <c r="F189" s="20" t="str">
        <f>IF(ISNUMBER(D189),ROUND(E189/(D189/(1+SUM($B$5))),4),"")</f>
        <v/>
      </c>
      <c r="G189" s="19" t="str">
        <f>IF(ISNUMBER(D189),ROUND(B189*(1+IF(C189="",SUM($B$4),C189))*(1+SUM($B$5)),2),"")</f>
        <v/>
      </c>
      <c r="H189" s="19" t="str">
        <f>IF(ISNUMBER(D189),ROUND((D189-G189)/(1+SUM($B$5)),2),"")</f>
        <v/>
      </c>
    </row>
    <row r="190" spans="1:8" x14ac:dyDescent="0.25">
      <c r="A190" s="21"/>
      <c r="B190" s="15"/>
      <c r="C190" s="12"/>
      <c r="D190" s="18" t="str">
        <f>IF(NOT(ISNUMBER(B190)),"",IF(B190&lt;=0,"",IF(NOT(ISNUMBER(IF(C190="",SUM($B$4),C190))),"Revisá el margen",IF(OR(IF(C190="",SUM($B$4),C190)&lt;0,IF(C190="",SUM($B$4),C190)&gt;=1),"Revisá el margen",IF(SUM($B$6)&gt;0,CEILING(ROUND(B190/(1-IF(C190="",SUM($B$4),C190))*(1+SUM($B$5)),2),SUM($B$6)),ROUND(B190/(1-IF(C190="",SUM($B$4),C190))*(1+SUM($B$5)),2))))))</f>
        <v/>
      </c>
      <c r="E190" s="19" t="str">
        <f>IF(ISNUMBER(D190),ROUND(D190/(1+SUM($B$5))-B190,2),"")</f>
        <v/>
      </c>
      <c r="F190" s="20" t="str">
        <f>IF(ISNUMBER(D190),ROUND(E190/(D190/(1+SUM($B$5))),4),"")</f>
        <v/>
      </c>
      <c r="G190" s="19" t="str">
        <f>IF(ISNUMBER(D190),ROUND(B190*(1+IF(C190="",SUM($B$4),C190))*(1+SUM($B$5)),2),"")</f>
        <v/>
      </c>
      <c r="H190" s="19" t="str">
        <f>IF(ISNUMBER(D190),ROUND((D190-G190)/(1+SUM($B$5)),2),"")</f>
        <v/>
      </c>
    </row>
    <row r="191" spans="1:8" x14ac:dyDescent="0.25">
      <c r="A191" s="21"/>
      <c r="B191" s="15"/>
      <c r="C191" s="12"/>
      <c r="D191" s="18" t="str">
        <f>IF(NOT(ISNUMBER(B191)),"",IF(B191&lt;=0,"",IF(NOT(ISNUMBER(IF(C191="",SUM($B$4),C191))),"Revisá el margen",IF(OR(IF(C191="",SUM($B$4),C191)&lt;0,IF(C191="",SUM($B$4),C191)&gt;=1),"Revisá el margen",IF(SUM($B$6)&gt;0,CEILING(ROUND(B191/(1-IF(C191="",SUM($B$4),C191))*(1+SUM($B$5)),2),SUM($B$6)),ROUND(B191/(1-IF(C191="",SUM($B$4),C191))*(1+SUM($B$5)),2))))))</f>
        <v/>
      </c>
      <c r="E191" s="19" t="str">
        <f>IF(ISNUMBER(D191),ROUND(D191/(1+SUM($B$5))-B191,2),"")</f>
        <v/>
      </c>
      <c r="F191" s="20" t="str">
        <f>IF(ISNUMBER(D191),ROUND(E191/(D191/(1+SUM($B$5))),4),"")</f>
        <v/>
      </c>
      <c r="G191" s="19" t="str">
        <f>IF(ISNUMBER(D191),ROUND(B191*(1+IF(C191="",SUM($B$4),C191))*(1+SUM($B$5)),2),"")</f>
        <v/>
      </c>
      <c r="H191" s="19" t="str">
        <f>IF(ISNUMBER(D191),ROUND((D191-G191)/(1+SUM($B$5)),2),"")</f>
        <v/>
      </c>
    </row>
    <row r="192" spans="1:8" x14ac:dyDescent="0.25">
      <c r="A192" s="21"/>
      <c r="B192" s="15"/>
      <c r="C192" s="12"/>
      <c r="D192" s="18" t="str">
        <f>IF(NOT(ISNUMBER(B192)),"",IF(B192&lt;=0,"",IF(NOT(ISNUMBER(IF(C192="",SUM($B$4),C192))),"Revisá el margen",IF(OR(IF(C192="",SUM($B$4),C192)&lt;0,IF(C192="",SUM($B$4),C192)&gt;=1),"Revisá el margen",IF(SUM($B$6)&gt;0,CEILING(ROUND(B192/(1-IF(C192="",SUM($B$4),C192))*(1+SUM($B$5)),2),SUM($B$6)),ROUND(B192/(1-IF(C192="",SUM($B$4),C192))*(1+SUM($B$5)),2))))))</f>
        <v/>
      </c>
      <c r="E192" s="19" t="str">
        <f>IF(ISNUMBER(D192),ROUND(D192/(1+SUM($B$5))-B192,2),"")</f>
        <v/>
      </c>
      <c r="F192" s="20" t="str">
        <f>IF(ISNUMBER(D192),ROUND(E192/(D192/(1+SUM($B$5))),4),"")</f>
        <v/>
      </c>
      <c r="G192" s="19" t="str">
        <f>IF(ISNUMBER(D192),ROUND(B192*(1+IF(C192="",SUM($B$4),C192))*(1+SUM($B$5)),2),"")</f>
        <v/>
      </c>
      <c r="H192" s="19" t="str">
        <f>IF(ISNUMBER(D192),ROUND((D192-G192)/(1+SUM($B$5)),2),"")</f>
        <v/>
      </c>
    </row>
    <row r="193" spans="1:8" x14ac:dyDescent="0.25">
      <c r="A193" s="21"/>
      <c r="B193" s="15"/>
      <c r="C193" s="12"/>
      <c r="D193" s="18" t="str">
        <f>IF(NOT(ISNUMBER(B193)),"",IF(B193&lt;=0,"",IF(NOT(ISNUMBER(IF(C193="",SUM($B$4),C193))),"Revisá el margen",IF(OR(IF(C193="",SUM($B$4),C193)&lt;0,IF(C193="",SUM($B$4),C193)&gt;=1),"Revisá el margen",IF(SUM($B$6)&gt;0,CEILING(ROUND(B193/(1-IF(C193="",SUM($B$4),C193))*(1+SUM($B$5)),2),SUM($B$6)),ROUND(B193/(1-IF(C193="",SUM($B$4),C193))*(1+SUM($B$5)),2))))))</f>
        <v/>
      </c>
      <c r="E193" s="19" t="str">
        <f>IF(ISNUMBER(D193),ROUND(D193/(1+SUM($B$5))-B193,2),"")</f>
        <v/>
      </c>
      <c r="F193" s="20" t="str">
        <f>IF(ISNUMBER(D193),ROUND(E193/(D193/(1+SUM($B$5))),4),"")</f>
        <v/>
      </c>
      <c r="G193" s="19" t="str">
        <f>IF(ISNUMBER(D193),ROUND(B193*(1+IF(C193="",SUM($B$4),C193))*(1+SUM($B$5)),2),"")</f>
        <v/>
      </c>
      <c r="H193" s="19" t="str">
        <f>IF(ISNUMBER(D193),ROUND((D193-G193)/(1+SUM($B$5)),2),"")</f>
        <v/>
      </c>
    </row>
    <row r="194" spans="1:8" x14ac:dyDescent="0.25">
      <c r="A194" s="21"/>
      <c r="B194" s="15"/>
      <c r="C194" s="12"/>
      <c r="D194" s="18" t="str">
        <f>IF(NOT(ISNUMBER(B194)),"",IF(B194&lt;=0,"",IF(NOT(ISNUMBER(IF(C194="",SUM($B$4),C194))),"Revisá el margen",IF(OR(IF(C194="",SUM($B$4),C194)&lt;0,IF(C194="",SUM($B$4),C194)&gt;=1),"Revisá el margen",IF(SUM($B$6)&gt;0,CEILING(ROUND(B194/(1-IF(C194="",SUM($B$4),C194))*(1+SUM($B$5)),2),SUM($B$6)),ROUND(B194/(1-IF(C194="",SUM($B$4),C194))*(1+SUM($B$5)),2))))))</f>
        <v/>
      </c>
      <c r="E194" s="19" t="str">
        <f>IF(ISNUMBER(D194),ROUND(D194/(1+SUM($B$5))-B194,2),"")</f>
        <v/>
      </c>
      <c r="F194" s="20" t="str">
        <f>IF(ISNUMBER(D194),ROUND(E194/(D194/(1+SUM($B$5))),4),"")</f>
        <v/>
      </c>
      <c r="G194" s="19" t="str">
        <f>IF(ISNUMBER(D194),ROUND(B194*(1+IF(C194="",SUM($B$4),C194))*(1+SUM($B$5)),2),"")</f>
        <v/>
      </c>
      <c r="H194" s="19" t="str">
        <f>IF(ISNUMBER(D194),ROUND((D194-G194)/(1+SUM($B$5)),2),"")</f>
        <v/>
      </c>
    </row>
    <row r="195" spans="1:8" x14ac:dyDescent="0.25">
      <c r="A195" s="21"/>
      <c r="B195" s="15"/>
      <c r="C195" s="12"/>
      <c r="D195" s="18" t="str">
        <f>IF(NOT(ISNUMBER(B195)),"",IF(B195&lt;=0,"",IF(NOT(ISNUMBER(IF(C195="",SUM($B$4),C195))),"Revisá el margen",IF(OR(IF(C195="",SUM($B$4),C195)&lt;0,IF(C195="",SUM($B$4),C195)&gt;=1),"Revisá el margen",IF(SUM($B$6)&gt;0,CEILING(ROUND(B195/(1-IF(C195="",SUM($B$4),C195))*(1+SUM($B$5)),2),SUM($B$6)),ROUND(B195/(1-IF(C195="",SUM($B$4),C195))*(1+SUM($B$5)),2))))))</f>
        <v/>
      </c>
      <c r="E195" s="19" t="str">
        <f>IF(ISNUMBER(D195),ROUND(D195/(1+SUM($B$5))-B195,2),"")</f>
        <v/>
      </c>
      <c r="F195" s="20" t="str">
        <f>IF(ISNUMBER(D195),ROUND(E195/(D195/(1+SUM($B$5))),4),"")</f>
        <v/>
      </c>
      <c r="G195" s="19" t="str">
        <f>IF(ISNUMBER(D195),ROUND(B195*(1+IF(C195="",SUM($B$4),C195))*(1+SUM($B$5)),2),"")</f>
        <v/>
      </c>
      <c r="H195" s="19" t="str">
        <f>IF(ISNUMBER(D195),ROUND((D195-G195)/(1+SUM($B$5)),2),"")</f>
        <v/>
      </c>
    </row>
    <row r="196" spans="1:8" x14ac:dyDescent="0.25">
      <c r="A196" s="21"/>
      <c r="B196" s="15"/>
      <c r="C196" s="12"/>
      <c r="D196" s="18" t="str">
        <f>IF(NOT(ISNUMBER(B196)),"",IF(B196&lt;=0,"",IF(NOT(ISNUMBER(IF(C196="",SUM($B$4),C196))),"Revisá el margen",IF(OR(IF(C196="",SUM($B$4),C196)&lt;0,IF(C196="",SUM($B$4),C196)&gt;=1),"Revisá el margen",IF(SUM($B$6)&gt;0,CEILING(ROUND(B196/(1-IF(C196="",SUM($B$4),C196))*(1+SUM($B$5)),2),SUM($B$6)),ROUND(B196/(1-IF(C196="",SUM($B$4),C196))*(1+SUM($B$5)),2))))))</f>
        <v/>
      </c>
      <c r="E196" s="19" t="str">
        <f>IF(ISNUMBER(D196),ROUND(D196/(1+SUM($B$5))-B196,2),"")</f>
        <v/>
      </c>
      <c r="F196" s="20" t="str">
        <f>IF(ISNUMBER(D196),ROUND(E196/(D196/(1+SUM($B$5))),4),"")</f>
        <v/>
      </c>
      <c r="G196" s="19" t="str">
        <f>IF(ISNUMBER(D196),ROUND(B196*(1+IF(C196="",SUM($B$4),C196))*(1+SUM($B$5)),2),"")</f>
        <v/>
      </c>
      <c r="H196" s="19" t="str">
        <f>IF(ISNUMBER(D196),ROUND((D196-G196)/(1+SUM($B$5)),2),"")</f>
        <v/>
      </c>
    </row>
    <row r="197" spans="1:8" x14ac:dyDescent="0.25">
      <c r="A197" s="21"/>
      <c r="B197" s="15"/>
      <c r="C197" s="12"/>
      <c r="D197" s="18" t="str">
        <f>IF(NOT(ISNUMBER(B197)),"",IF(B197&lt;=0,"",IF(NOT(ISNUMBER(IF(C197="",SUM($B$4),C197))),"Revisá el margen",IF(OR(IF(C197="",SUM($B$4),C197)&lt;0,IF(C197="",SUM($B$4),C197)&gt;=1),"Revisá el margen",IF(SUM($B$6)&gt;0,CEILING(ROUND(B197/(1-IF(C197="",SUM($B$4),C197))*(1+SUM($B$5)),2),SUM($B$6)),ROUND(B197/(1-IF(C197="",SUM($B$4),C197))*(1+SUM($B$5)),2))))))</f>
        <v/>
      </c>
      <c r="E197" s="19" t="str">
        <f>IF(ISNUMBER(D197),ROUND(D197/(1+SUM($B$5))-B197,2),"")</f>
        <v/>
      </c>
      <c r="F197" s="20" t="str">
        <f>IF(ISNUMBER(D197),ROUND(E197/(D197/(1+SUM($B$5))),4),"")</f>
        <v/>
      </c>
      <c r="G197" s="19" t="str">
        <f>IF(ISNUMBER(D197),ROUND(B197*(1+IF(C197="",SUM($B$4),C197))*(1+SUM($B$5)),2),"")</f>
        <v/>
      </c>
      <c r="H197" s="19" t="str">
        <f>IF(ISNUMBER(D197),ROUND((D197-G197)/(1+SUM($B$5)),2),"")</f>
        <v/>
      </c>
    </row>
    <row r="198" spans="1:8" x14ac:dyDescent="0.25">
      <c r="A198" s="21"/>
      <c r="B198" s="15"/>
      <c r="C198" s="12"/>
      <c r="D198" s="18" t="str">
        <f>IF(NOT(ISNUMBER(B198)),"",IF(B198&lt;=0,"",IF(NOT(ISNUMBER(IF(C198="",SUM($B$4),C198))),"Revisá el margen",IF(OR(IF(C198="",SUM($B$4),C198)&lt;0,IF(C198="",SUM($B$4),C198)&gt;=1),"Revisá el margen",IF(SUM($B$6)&gt;0,CEILING(ROUND(B198/(1-IF(C198="",SUM($B$4),C198))*(1+SUM($B$5)),2),SUM($B$6)),ROUND(B198/(1-IF(C198="",SUM($B$4),C198))*(1+SUM($B$5)),2))))))</f>
        <v/>
      </c>
      <c r="E198" s="19" t="str">
        <f>IF(ISNUMBER(D198),ROUND(D198/(1+SUM($B$5))-B198,2),"")</f>
        <v/>
      </c>
      <c r="F198" s="20" t="str">
        <f>IF(ISNUMBER(D198),ROUND(E198/(D198/(1+SUM($B$5))),4),"")</f>
        <v/>
      </c>
      <c r="G198" s="19" t="str">
        <f>IF(ISNUMBER(D198),ROUND(B198*(1+IF(C198="",SUM($B$4),C198))*(1+SUM($B$5)),2),"")</f>
        <v/>
      </c>
      <c r="H198" s="19" t="str">
        <f>IF(ISNUMBER(D198),ROUND((D198-G198)/(1+SUM($B$5)),2),"")</f>
        <v/>
      </c>
    </row>
    <row r="199" spans="1:8" x14ac:dyDescent="0.25">
      <c r="A199" s="21"/>
      <c r="B199" s="15"/>
      <c r="C199" s="12"/>
      <c r="D199" s="18" t="str">
        <f>IF(NOT(ISNUMBER(B199)),"",IF(B199&lt;=0,"",IF(NOT(ISNUMBER(IF(C199="",SUM($B$4),C199))),"Revisá el margen",IF(OR(IF(C199="",SUM($B$4),C199)&lt;0,IF(C199="",SUM($B$4),C199)&gt;=1),"Revisá el margen",IF(SUM($B$6)&gt;0,CEILING(ROUND(B199/(1-IF(C199="",SUM($B$4),C199))*(1+SUM($B$5)),2),SUM($B$6)),ROUND(B199/(1-IF(C199="",SUM($B$4),C199))*(1+SUM($B$5)),2))))))</f>
        <v/>
      </c>
      <c r="E199" s="19" t="str">
        <f>IF(ISNUMBER(D199),ROUND(D199/(1+SUM($B$5))-B199,2),"")</f>
        <v/>
      </c>
      <c r="F199" s="20" t="str">
        <f>IF(ISNUMBER(D199),ROUND(E199/(D199/(1+SUM($B$5))),4),"")</f>
        <v/>
      </c>
      <c r="G199" s="19" t="str">
        <f>IF(ISNUMBER(D199),ROUND(B199*(1+IF(C199="",SUM($B$4),C199))*(1+SUM($B$5)),2),"")</f>
        <v/>
      </c>
      <c r="H199" s="19" t="str">
        <f>IF(ISNUMBER(D199),ROUND((D199-G199)/(1+SUM($B$5)),2),"")</f>
        <v/>
      </c>
    </row>
    <row r="200" spans="1:8" x14ac:dyDescent="0.25">
      <c r="A200" s="21"/>
      <c r="B200" s="15"/>
      <c r="C200" s="12"/>
      <c r="D200" s="18" t="str">
        <f>IF(NOT(ISNUMBER(B200)),"",IF(B200&lt;=0,"",IF(NOT(ISNUMBER(IF(C200="",SUM($B$4),C200))),"Revisá el margen",IF(OR(IF(C200="",SUM($B$4),C200)&lt;0,IF(C200="",SUM($B$4),C200)&gt;=1),"Revisá el margen",IF(SUM($B$6)&gt;0,CEILING(ROUND(B200/(1-IF(C200="",SUM($B$4),C200))*(1+SUM($B$5)),2),SUM($B$6)),ROUND(B200/(1-IF(C200="",SUM($B$4),C200))*(1+SUM($B$5)),2))))))</f>
        <v/>
      </c>
      <c r="E200" s="19" t="str">
        <f>IF(ISNUMBER(D200),ROUND(D200/(1+SUM($B$5))-B200,2),"")</f>
        <v/>
      </c>
      <c r="F200" s="20" t="str">
        <f>IF(ISNUMBER(D200),ROUND(E200/(D200/(1+SUM($B$5))),4),"")</f>
        <v/>
      </c>
      <c r="G200" s="19" t="str">
        <f>IF(ISNUMBER(D200),ROUND(B200*(1+IF(C200="",SUM($B$4),C200))*(1+SUM($B$5)),2),"")</f>
        <v/>
      </c>
      <c r="H200" s="19" t="str">
        <f>IF(ISNUMBER(D200),ROUND((D200-G200)/(1+SUM($B$5)),2),"")</f>
        <v/>
      </c>
    </row>
    <row r="201" spans="1:8" x14ac:dyDescent="0.25">
      <c r="A201" s="21"/>
      <c r="B201" s="15"/>
      <c r="C201" s="12"/>
      <c r="D201" s="18" t="str">
        <f>IF(NOT(ISNUMBER(B201)),"",IF(B201&lt;=0,"",IF(NOT(ISNUMBER(IF(C201="",SUM($B$4),C201))),"Revisá el margen",IF(OR(IF(C201="",SUM($B$4),C201)&lt;0,IF(C201="",SUM($B$4),C201)&gt;=1),"Revisá el margen",IF(SUM($B$6)&gt;0,CEILING(ROUND(B201/(1-IF(C201="",SUM($B$4),C201))*(1+SUM($B$5)),2),SUM($B$6)),ROUND(B201/(1-IF(C201="",SUM($B$4),C201))*(1+SUM($B$5)),2))))))</f>
        <v/>
      </c>
      <c r="E201" s="19" t="str">
        <f>IF(ISNUMBER(D201),ROUND(D201/(1+SUM($B$5))-B201,2),"")</f>
        <v/>
      </c>
      <c r="F201" s="20" t="str">
        <f>IF(ISNUMBER(D201),ROUND(E201/(D201/(1+SUM($B$5))),4),"")</f>
        <v/>
      </c>
      <c r="G201" s="19" t="str">
        <f>IF(ISNUMBER(D201),ROUND(B201*(1+IF(C201="",SUM($B$4),C201))*(1+SUM($B$5)),2),"")</f>
        <v/>
      </c>
      <c r="H201" s="19" t="str">
        <f>IF(ISNUMBER(D201),ROUND((D201-G201)/(1+SUM($B$5)),2),"")</f>
        <v/>
      </c>
    </row>
    <row r="202" spans="1:8" x14ac:dyDescent="0.25">
      <c r="A202" s="21"/>
      <c r="B202" s="15"/>
      <c r="C202" s="12"/>
      <c r="D202" s="18" t="str">
        <f>IF(NOT(ISNUMBER(B202)),"",IF(B202&lt;=0,"",IF(NOT(ISNUMBER(IF(C202="",SUM($B$4),C202))),"Revisá el margen",IF(OR(IF(C202="",SUM($B$4),C202)&lt;0,IF(C202="",SUM($B$4),C202)&gt;=1),"Revisá el margen",IF(SUM($B$6)&gt;0,CEILING(ROUND(B202/(1-IF(C202="",SUM($B$4),C202))*(1+SUM($B$5)),2),SUM($B$6)),ROUND(B202/(1-IF(C202="",SUM($B$4),C202))*(1+SUM($B$5)),2))))))</f>
        <v/>
      </c>
      <c r="E202" s="19" t="str">
        <f>IF(ISNUMBER(D202),ROUND(D202/(1+SUM($B$5))-B202,2),"")</f>
        <v/>
      </c>
      <c r="F202" s="20" t="str">
        <f>IF(ISNUMBER(D202),ROUND(E202/(D202/(1+SUM($B$5))),4),"")</f>
        <v/>
      </c>
      <c r="G202" s="19" t="str">
        <f>IF(ISNUMBER(D202),ROUND(B202*(1+IF(C202="",SUM($B$4),C202))*(1+SUM($B$5)),2),"")</f>
        <v/>
      </c>
      <c r="H202" s="19" t="str">
        <f>IF(ISNUMBER(D202),ROUND((D202-G202)/(1+SUM($B$5)),2),"")</f>
        <v/>
      </c>
    </row>
    <row r="203" spans="1:8" x14ac:dyDescent="0.25">
      <c r="A203" s="21"/>
      <c r="B203" s="15"/>
      <c r="C203" s="12"/>
      <c r="D203" s="18" t="str">
        <f>IF(NOT(ISNUMBER(B203)),"",IF(B203&lt;=0,"",IF(NOT(ISNUMBER(IF(C203="",SUM($B$4),C203))),"Revisá el margen",IF(OR(IF(C203="",SUM($B$4),C203)&lt;0,IF(C203="",SUM($B$4),C203)&gt;=1),"Revisá el margen",IF(SUM($B$6)&gt;0,CEILING(ROUND(B203/(1-IF(C203="",SUM($B$4),C203))*(1+SUM($B$5)),2),SUM($B$6)),ROUND(B203/(1-IF(C203="",SUM($B$4),C203))*(1+SUM($B$5)),2))))))</f>
        <v/>
      </c>
      <c r="E203" s="19" t="str">
        <f>IF(ISNUMBER(D203),ROUND(D203/(1+SUM($B$5))-B203,2),"")</f>
        <v/>
      </c>
      <c r="F203" s="20" t="str">
        <f>IF(ISNUMBER(D203),ROUND(E203/(D203/(1+SUM($B$5))),4),"")</f>
        <v/>
      </c>
      <c r="G203" s="19" t="str">
        <f>IF(ISNUMBER(D203),ROUND(B203*(1+IF(C203="",SUM($B$4),C203))*(1+SUM($B$5)),2),"")</f>
        <v/>
      </c>
      <c r="H203" s="19" t="str">
        <f>IF(ISNUMBER(D203),ROUND((D203-G203)/(1+SUM($B$5)),2),"")</f>
        <v/>
      </c>
    </row>
    <row r="204" spans="1:8" x14ac:dyDescent="0.25">
      <c r="A204" s="21"/>
      <c r="B204" s="15"/>
      <c r="C204" s="12"/>
      <c r="D204" s="18" t="str">
        <f>IF(NOT(ISNUMBER(B204)),"",IF(B204&lt;=0,"",IF(NOT(ISNUMBER(IF(C204="",SUM($B$4),C204))),"Revisá el margen",IF(OR(IF(C204="",SUM($B$4),C204)&lt;0,IF(C204="",SUM($B$4),C204)&gt;=1),"Revisá el margen",IF(SUM($B$6)&gt;0,CEILING(ROUND(B204/(1-IF(C204="",SUM($B$4),C204))*(1+SUM($B$5)),2),SUM($B$6)),ROUND(B204/(1-IF(C204="",SUM($B$4),C204))*(1+SUM($B$5)),2))))))</f>
        <v/>
      </c>
      <c r="E204" s="19" t="str">
        <f>IF(ISNUMBER(D204),ROUND(D204/(1+SUM($B$5))-B204,2),"")</f>
        <v/>
      </c>
      <c r="F204" s="20" t="str">
        <f>IF(ISNUMBER(D204),ROUND(E204/(D204/(1+SUM($B$5))),4),"")</f>
        <v/>
      </c>
      <c r="G204" s="19" t="str">
        <f>IF(ISNUMBER(D204),ROUND(B204*(1+IF(C204="",SUM($B$4),C204))*(1+SUM($B$5)),2),"")</f>
        <v/>
      </c>
      <c r="H204" s="19" t="str">
        <f>IF(ISNUMBER(D204),ROUND((D204-G204)/(1+SUM($B$5)),2),"")</f>
        <v/>
      </c>
    </row>
    <row r="205" spans="1:8" x14ac:dyDescent="0.25">
      <c r="A205" s="21"/>
      <c r="B205" s="15"/>
      <c r="C205" s="12"/>
      <c r="D205" s="18" t="str">
        <f>IF(NOT(ISNUMBER(B205)),"",IF(B205&lt;=0,"",IF(NOT(ISNUMBER(IF(C205="",SUM($B$4),C205))),"Revisá el margen",IF(OR(IF(C205="",SUM($B$4),C205)&lt;0,IF(C205="",SUM($B$4),C205)&gt;=1),"Revisá el margen",IF(SUM($B$6)&gt;0,CEILING(ROUND(B205/(1-IF(C205="",SUM($B$4),C205))*(1+SUM($B$5)),2),SUM($B$6)),ROUND(B205/(1-IF(C205="",SUM($B$4),C205))*(1+SUM($B$5)),2))))))</f>
        <v/>
      </c>
      <c r="E205" s="19" t="str">
        <f>IF(ISNUMBER(D205),ROUND(D205/(1+SUM($B$5))-B205,2),"")</f>
        <v/>
      </c>
      <c r="F205" s="20" t="str">
        <f>IF(ISNUMBER(D205),ROUND(E205/(D205/(1+SUM($B$5))),4),"")</f>
        <v/>
      </c>
      <c r="G205" s="19" t="str">
        <f>IF(ISNUMBER(D205),ROUND(B205*(1+IF(C205="",SUM($B$4),C205))*(1+SUM($B$5)),2),"")</f>
        <v/>
      </c>
      <c r="H205" s="19" t="str">
        <f>IF(ISNUMBER(D205),ROUND((D205-G205)/(1+SUM($B$5)),2),"")</f>
        <v/>
      </c>
    </row>
    <row r="206" spans="1:8" x14ac:dyDescent="0.25">
      <c r="A206" s="21"/>
      <c r="B206" s="15"/>
      <c r="C206" s="12"/>
      <c r="D206" s="18" t="str">
        <f>IF(NOT(ISNUMBER(B206)),"",IF(B206&lt;=0,"",IF(NOT(ISNUMBER(IF(C206="",SUM($B$4),C206))),"Revisá el margen",IF(OR(IF(C206="",SUM($B$4),C206)&lt;0,IF(C206="",SUM($B$4),C206)&gt;=1),"Revisá el margen",IF(SUM($B$6)&gt;0,CEILING(ROUND(B206/(1-IF(C206="",SUM($B$4),C206))*(1+SUM($B$5)),2),SUM($B$6)),ROUND(B206/(1-IF(C206="",SUM($B$4),C206))*(1+SUM($B$5)),2))))))</f>
        <v/>
      </c>
      <c r="E206" s="19" t="str">
        <f>IF(ISNUMBER(D206),ROUND(D206/(1+SUM($B$5))-B206,2),"")</f>
        <v/>
      </c>
      <c r="F206" s="20" t="str">
        <f>IF(ISNUMBER(D206),ROUND(E206/(D206/(1+SUM($B$5))),4),"")</f>
        <v/>
      </c>
      <c r="G206" s="19" t="str">
        <f>IF(ISNUMBER(D206),ROUND(B206*(1+IF(C206="",SUM($B$4),C206))*(1+SUM($B$5)),2),"")</f>
        <v/>
      </c>
      <c r="H206" s="19" t="str">
        <f>IF(ISNUMBER(D206),ROUND((D206-G206)/(1+SUM($B$5)),2),"")</f>
        <v/>
      </c>
    </row>
    <row r="207" spans="1:8" x14ac:dyDescent="0.25">
      <c r="A207" s="21"/>
      <c r="B207" s="15"/>
      <c r="C207" s="12"/>
      <c r="D207" s="18" t="str">
        <f>IF(NOT(ISNUMBER(B207)),"",IF(B207&lt;=0,"",IF(NOT(ISNUMBER(IF(C207="",SUM($B$4),C207))),"Revisá el margen",IF(OR(IF(C207="",SUM($B$4),C207)&lt;0,IF(C207="",SUM($B$4),C207)&gt;=1),"Revisá el margen",IF(SUM($B$6)&gt;0,CEILING(ROUND(B207/(1-IF(C207="",SUM($B$4),C207))*(1+SUM($B$5)),2),SUM($B$6)),ROUND(B207/(1-IF(C207="",SUM($B$4),C207))*(1+SUM($B$5)),2))))))</f>
        <v/>
      </c>
      <c r="E207" s="19" t="str">
        <f>IF(ISNUMBER(D207),ROUND(D207/(1+SUM($B$5))-B207,2),"")</f>
        <v/>
      </c>
      <c r="F207" s="20" t="str">
        <f>IF(ISNUMBER(D207),ROUND(E207/(D207/(1+SUM($B$5))),4),"")</f>
        <v/>
      </c>
      <c r="G207" s="19" t="str">
        <f>IF(ISNUMBER(D207),ROUND(B207*(1+IF(C207="",SUM($B$4),C207))*(1+SUM($B$5)),2),"")</f>
        <v/>
      </c>
      <c r="H207" s="19" t="str">
        <f>IF(ISNUMBER(D207),ROUND((D207-G207)/(1+SUM($B$5)),2),"")</f>
        <v/>
      </c>
    </row>
    <row r="208" spans="1:8" x14ac:dyDescent="0.25">
      <c r="A208" s="21"/>
      <c r="B208" s="15"/>
      <c r="C208" s="12"/>
      <c r="D208" s="18" t="str">
        <f>IF(NOT(ISNUMBER(B208)),"",IF(B208&lt;=0,"",IF(NOT(ISNUMBER(IF(C208="",SUM($B$4),C208))),"Revisá el margen",IF(OR(IF(C208="",SUM($B$4),C208)&lt;0,IF(C208="",SUM($B$4),C208)&gt;=1),"Revisá el margen",IF(SUM($B$6)&gt;0,CEILING(ROUND(B208/(1-IF(C208="",SUM($B$4),C208))*(1+SUM($B$5)),2),SUM($B$6)),ROUND(B208/(1-IF(C208="",SUM($B$4),C208))*(1+SUM($B$5)),2))))))</f>
        <v/>
      </c>
      <c r="E208" s="19" t="str">
        <f>IF(ISNUMBER(D208),ROUND(D208/(1+SUM($B$5))-B208,2),"")</f>
        <v/>
      </c>
      <c r="F208" s="20" t="str">
        <f>IF(ISNUMBER(D208),ROUND(E208/(D208/(1+SUM($B$5))),4),"")</f>
        <v/>
      </c>
      <c r="G208" s="19" t="str">
        <f>IF(ISNUMBER(D208),ROUND(B208*(1+IF(C208="",SUM($B$4),C208))*(1+SUM($B$5)),2),"")</f>
        <v/>
      </c>
      <c r="H208" s="19" t="str">
        <f>IF(ISNUMBER(D208),ROUND((D208-G208)/(1+SUM($B$5)),2),"")</f>
        <v/>
      </c>
    </row>
    <row r="209" spans="1:8" x14ac:dyDescent="0.25"/>
    <row r="210" spans="1:8" x14ac:dyDescent="0.25">
      <c r="A210" s="22" t="s">
        <v>45</v>
      </c>
      <c r="B210" s="22"/>
      <c r="C210" s="22"/>
      <c r="D210" s="22"/>
      <c r="E210" s="22"/>
      <c r="F210" s="22"/>
      <c r="G210" s="22"/>
      <c r="H210" s="22"/>
    </row>
  </sheetData>
  <sheetProtection sheet="1" formatCells="0" formatColumns="0" formatRows="0"/>
  <mergeCells count="4">
    <mergeCell ref="A1:H1"/>
    <mergeCell ref="A2:H2"/>
    <mergeCell ref="C4:H6"/>
    <mergeCell ref="A210:H210"/>
  </mergeCells>
  <conditionalFormatting sqref="D9:D208">
    <cfRule type="containsText" dxfId="0" priority="1">
      <formula>NOT(ISERROR(SEARCH("Revisá",D9)))</formula>
    </cfRule>
  </conditionalFormatting>
  <dataValidations count="5">
    <dataValidation type="decimal" allowBlank="1" showErrorMessage="1" errorStyle="error" errorTitle="Porcentaje" error="Escribí un porcentaje entre 0% y 95%, con el signo: 30%." sqref="B4">
      <formula1>0</formula1>
      <formula2>0.95</formula2>
    </dataValidation>
    <dataValidation type="decimal" allowBlank="1" showErrorMessage="1" errorStyle="error" errorTitle="Porcentaje" error="Escribí un porcentaje entre 0% y 95%, con el signo: 21%." sqref="B5">
      <formula1>0</formula1>
      <formula2>0.95</formula2>
    </dataValidation>
    <dataValidation type="decimal" operator="greaterThanOrEqual" allowBlank="1" showErrorMessage="1" errorTitle="Redondeo" error="Escribí un número: 0, 10, 50, 100…" sqref="B6">
      <formula1>0</formula1>
    </dataValidation>
    <dataValidation type="decimal" operator="greaterThanOrEqual" allowBlank="1" showErrorMessage="1" errorTitle="Costo" error="Escribí el costo solo con números, sin el signo $ ni puntos." sqref="B9:B208">
      <formula1>0</formula1>
    </dataValidation>
    <dataValidation type="decimal" allowBlank="1" showErrorMessage="1" errorStyle="error" errorTitle="Porcentaje" error="Escribí un porcentaje entre 0% y 95%, con el signo: 35%." sqref="C9:C208">
      <formula1>0</formula1>
      <formula2>0.95</formula2>
    </dataValidation>
  </dataValidations>
  <hyperlinks>
    <hyperlink ref="A210" r:id="rId1" tooltip="Escribinos por WhatsApp"/>
  </hyperlinks>
  <pageMargins left="0.4" right="0.4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4" width="14" customWidth="1"/>
    <col min="5" max="7" width="15" customWidth="1"/>
    <col min="8" max="8" width="17" customWidth="1"/>
    <col min="9" max="9" width="15" customWidth="1"/>
    <col min="10" max="10" width="18" customWidth="1"/>
    <col min="11" max="11" width="30" customWidth="1"/>
    <col min="12" max="12" width="14" hidden="1" customWidth="1"/>
  </cols>
  <sheetData>
    <row r="1" ht="36" customHeight="1" spans="1:12" x14ac:dyDescent="0.25">
      <c r="A1" s="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ht="48" customHeight="1" spans="1:12" x14ac:dyDescent="0.25">
      <c r="A2" s="10" t="s">
        <v>47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x14ac:dyDescent="0.25"/>
    <row r="4" spans="1:12" x14ac:dyDescent="0.25">
      <c r="A4" s="23" t="s">
        <v>48</v>
      </c>
      <c r="B4" s="23"/>
      <c r="C4" s="24">
        <v>10</v>
      </c>
      <c r="E4" s="23" t="s">
        <v>49</v>
      </c>
      <c r="F4" s="23"/>
      <c r="G4" s="25">
        <f>SUM(E9:E39)</f>
        <v>411500</v>
      </c>
      <c r="H4" s="23" t="s">
        <v>50</v>
      </c>
      <c r="I4" s="23"/>
      <c r="J4" s="25">
        <f>IF(COUNT(E9:E39)=0,"",ROUND(G4/COUNT(E9:E39),0))</f>
        <v>137167</v>
      </c>
    </row>
    <row r="5" spans="1:12" x14ac:dyDescent="0.25">
      <c r="A5" s="23" t="s">
        <v>51</v>
      </c>
      <c r="B5" s="23"/>
      <c r="C5" s="24">
        <v>2026</v>
      </c>
      <c r="E5" s="23" t="s">
        <v>52</v>
      </c>
      <c r="F5" s="23"/>
      <c r="G5" s="25">
        <f>SUM(F9:F39)</f>
        <v>20000</v>
      </c>
      <c r="H5" s="23" t="s">
        <v>53</v>
      </c>
      <c r="I5" s="23"/>
      <c r="J5" s="26">
        <f>SUM(J9:J39)</f>
        <v>-2000</v>
      </c>
    </row>
    <row r="6" spans="1:12" x14ac:dyDescent="0.25">
      <c r="A6" s="23" t="s">
        <v>54</v>
      </c>
      <c r="B6" s="23"/>
      <c r="C6" s="15">
        <v>20000</v>
      </c>
      <c r="E6" s="23" t="s">
        <v>55</v>
      </c>
      <c r="F6" s="23"/>
      <c r="G6" s="25">
        <f>G4-G5</f>
        <v>391500</v>
      </c>
      <c r="H6" s="23" t="s">
        <v>56</v>
      </c>
      <c r="I6" s="23"/>
      <c r="J6" s="27">
        <f>COUNTIF(J9:J39,"&lt;0")</f>
        <v>1</v>
      </c>
    </row>
    <row r="7" spans="1:12" x14ac:dyDescent="0.25"/>
    <row r="8" ht="48" customHeight="1" spans="1:12" x14ac:dyDescent="0.25">
      <c r="A8" s="16" t="s">
        <v>57</v>
      </c>
      <c r="B8" s="16" t="s">
        <v>58</v>
      </c>
      <c r="C8" s="16" t="s">
        <v>59</v>
      </c>
      <c r="D8" s="16" t="s">
        <v>60</v>
      </c>
      <c r="E8" s="16" t="s">
        <v>49</v>
      </c>
      <c r="F8" s="16" t="s">
        <v>61</v>
      </c>
      <c r="G8" s="16" t="s">
        <v>62</v>
      </c>
      <c r="H8" s="16" t="s">
        <v>63</v>
      </c>
      <c r="I8" s="16" t="s">
        <v>64</v>
      </c>
      <c r="J8" s="16" t="s">
        <v>65</v>
      </c>
      <c r="K8" s="16" t="s">
        <v>66</v>
      </c>
      <c r="L8" t="s">
        <v>67</v>
      </c>
    </row>
    <row r="9" spans="1:12" x14ac:dyDescent="0.25">
      <c r="A9" s="28">
        <f>IF(AND(ISNUMBER($C$4),ISNUMBER($C$5)),IF(AND($C$4&gt;=1,$C$4&lt;=12,$C$5&gt;=1900,$C$5&lt;=9999),IF(MONTH(DATE($C$5,$C$4,1))=$C$4,DATE($C$5,$C$4,1),""),"Día 1"),"Día 1")</f>
        <v>46296</v>
      </c>
      <c r="B9" s="15">
        <v>85000</v>
      </c>
      <c r="C9" s="15">
        <v>32000</v>
      </c>
      <c r="D9" s="15">
        <v>18000</v>
      </c>
      <c r="E9" s="19">
        <f>IF(COUNT(B9:D9)=0,"",SUM(B9:D9))</f>
        <v>135000</v>
      </c>
      <c r="F9" s="15">
        <v>12000</v>
      </c>
      <c r="G9" s="15"/>
      <c r="H9" s="19">
        <f>IF(COUNT(B9:D9,F9:G9,I9)=0,"",ROUND(SUM($C$6)+SUM(B9)-SUM(F9)-SUM(G9),2))</f>
        <v>93000</v>
      </c>
      <c r="I9" s="15">
        <v>93000</v>
      </c>
      <c r="J9" s="26">
        <f>IF(ISNUMBER(I9),ROUND(I9-(SUM($C$6)+SUM(B9)-SUM(F9)-SUM(G9)),2),"")</f>
        <v>0</v>
      </c>
      <c r="K9" s="29" t="s">
        <v>68</v>
      </c>
      <c r="L9" s="30">
        <f>IF(ISNUMBER(I9),I9,ROUND(SUM($C$6)+SUM(B9)-SUM(F9)-SUM(G9),2))</f>
        <v>93000</v>
      </c>
    </row>
    <row r="10" spans="1:12" x14ac:dyDescent="0.25">
      <c r="A10" s="28">
        <f>IF(AND(ISNUMBER($C$4),ISNUMBER($C$5)),IF(AND($C$4&gt;=1,$C$4&lt;=12,$C$5&gt;=1900,$C$5&lt;=9999),IF(MONTH(DATE($C$5,$C$4,2))=$C$4,DATE($C$5,$C$4,2),""),"Día 2"),"Día 2")</f>
        <v>46297</v>
      </c>
      <c r="B10" s="15">
        <v>92000</v>
      </c>
      <c r="C10" s="15">
        <v>41000</v>
      </c>
      <c r="D10" s="15">
        <v>22500</v>
      </c>
      <c r="E10" s="19">
        <f>IF(COUNT(B10:D10)=0,"",SUM(B10:D10))</f>
        <v>155500</v>
      </c>
      <c r="F10" s="15">
        <v>8000</v>
      </c>
      <c r="G10" s="15">
        <v>50000</v>
      </c>
      <c r="H10" s="19">
        <f>IF(COUNT(B10:D10,F10:G10,I10)=0,"",ROUND(L9+SUM(B10)-SUM(F10)-SUM(G10),2))</f>
        <v>127000</v>
      </c>
      <c r="I10" s="15">
        <v>125000</v>
      </c>
      <c r="J10" s="26">
        <f>IF(ISNUMBER(I10),ROUND(I10-(L9+SUM(B10)-SUM(F10)-SUM(G10)),2),"")</f>
        <v>-2000</v>
      </c>
      <c r="K10" s="29" t="s">
        <v>69</v>
      </c>
      <c r="L10" s="30">
        <f>IF(ISNUMBER(I10),I10,ROUND(L9+SUM(B10)-SUM(F10)-SUM(G10),2))</f>
        <v>125000</v>
      </c>
    </row>
    <row r="11" spans="1:12" x14ac:dyDescent="0.25">
      <c r="A11" s="28">
        <f>IF(AND(ISNUMBER($C$4),ISNUMBER($C$5)),IF(AND($C$4&gt;=1,$C$4&lt;=12,$C$5&gt;=1900,$C$5&lt;=9999),IF(MONTH(DATE($C$5,$C$4,3))=$C$4,DATE($C$5,$C$4,3),""),"Día 3"),"Día 3")</f>
        <v>46298</v>
      </c>
      <c r="B11" s="15">
        <v>78000</v>
      </c>
      <c r="C11" s="15">
        <v>28000</v>
      </c>
      <c r="D11" s="15">
        <v>15000</v>
      </c>
      <c r="E11" s="19">
        <f>IF(COUNT(B11:D11)=0,"",SUM(B11:D11))</f>
        <v>121000</v>
      </c>
      <c r="F11" s="15"/>
      <c r="G11" s="15"/>
      <c r="H11" s="19">
        <f>IF(COUNT(B11:D11,F11:G11,I11)=0,"",ROUND(L10+SUM(B11)-SUM(F11)-SUM(G11),2))</f>
        <v>203000</v>
      </c>
      <c r="I11" s="15"/>
      <c r="J11" s="26" t="str">
        <f>IF(ISNUMBER(I11),ROUND(I11-(L10+SUM(B11)-SUM(F11)-SUM(G11)),2),"")</f>
        <v/>
      </c>
      <c r="K11" s="29" t="s">
        <v>70</v>
      </c>
      <c r="L11" s="30">
        <f>IF(ISNUMBER(I11),I11,ROUND(L10+SUM(B11)-SUM(F11)-SUM(G11),2))</f>
        <v>203000</v>
      </c>
    </row>
    <row r="12" spans="1:12" x14ac:dyDescent="0.25">
      <c r="A12" s="28">
        <f>IF(AND(ISNUMBER($C$4),ISNUMBER($C$5)),IF(AND($C$4&gt;=1,$C$4&lt;=12,$C$5&gt;=1900,$C$5&lt;=9999),IF(MONTH(DATE($C$5,$C$4,4))=$C$4,DATE($C$5,$C$4,4),""),"Día 4"),"Día 4")</f>
        <v>46299</v>
      </c>
      <c r="B12" s="15"/>
      <c r="C12" s="15"/>
      <c r="D12" s="15"/>
      <c r="E12" s="19" t="str">
        <f>IF(COUNT(B12:D12)=0,"",SUM(B12:D12))</f>
        <v/>
      </c>
      <c r="F12" s="15"/>
      <c r="G12" s="15"/>
      <c r="H12" s="19" t="str">
        <f>IF(COUNT(B12:D12,F12:G12,I12)=0,"",ROUND(L11+SUM(B12)-SUM(F12)-SUM(G12),2))</f>
        <v/>
      </c>
      <c r="I12" s="15"/>
      <c r="J12" s="26" t="str">
        <f>IF(ISNUMBER(I12),ROUND(I12-(L11+SUM(B12)-SUM(F12)-SUM(G12)),2),"")</f>
        <v/>
      </c>
      <c r="K12" s="31"/>
      <c r="L12" s="30">
        <f>IF(ISNUMBER(I12),I12,ROUND(L11+SUM(B12)-SUM(F12)-SUM(G12),2))</f>
        <v>203000</v>
      </c>
    </row>
    <row r="13" spans="1:12" x14ac:dyDescent="0.25">
      <c r="A13" s="28">
        <f>IF(AND(ISNUMBER($C$4),ISNUMBER($C$5)),IF(AND($C$4&gt;=1,$C$4&lt;=12,$C$5&gt;=1900,$C$5&lt;=9999),IF(MONTH(DATE($C$5,$C$4,5))=$C$4,DATE($C$5,$C$4,5),""),"Día 5"),"Día 5")</f>
        <v>46300</v>
      </c>
      <c r="B13" s="15"/>
      <c r="C13" s="15"/>
      <c r="D13" s="15"/>
      <c r="E13" s="19" t="str">
        <f>IF(COUNT(B13:D13)=0,"",SUM(B13:D13))</f>
        <v/>
      </c>
      <c r="F13" s="15"/>
      <c r="G13" s="15"/>
      <c r="H13" s="19" t="str">
        <f>IF(COUNT(B13:D13,F13:G13,I13)=0,"",ROUND(L12+SUM(B13)-SUM(F13)-SUM(G13),2))</f>
        <v/>
      </c>
      <c r="I13" s="15"/>
      <c r="J13" s="26" t="str">
        <f>IF(ISNUMBER(I13),ROUND(I13-(L12+SUM(B13)-SUM(F13)-SUM(G13)),2),"")</f>
        <v/>
      </c>
      <c r="K13" s="31"/>
      <c r="L13" s="30">
        <f>IF(ISNUMBER(I13),I13,ROUND(L12+SUM(B13)-SUM(F13)-SUM(G13),2))</f>
        <v>203000</v>
      </c>
    </row>
    <row r="14" spans="1:12" x14ac:dyDescent="0.25">
      <c r="A14" s="28">
        <f>IF(AND(ISNUMBER($C$4),ISNUMBER($C$5)),IF(AND($C$4&gt;=1,$C$4&lt;=12,$C$5&gt;=1900,$C$5&lt;=9999),IF(MONTH(DATE($C$5,$C$4,6))=$C$4,DATE($C$5,$C$4,6),""),"Día 6"),"Día 6")</f>
        <v>46301</v>
      </c>
      <c r="B14" s="15"/>
      <c r="C14" s="15"/>
      <c r="D14" s="15"/>
      <c r="E14" s="19" t="str">
        <f>IF(COUNT(B14:D14)=0,"",SUM(B14:D14))</f>
        <v/>
      </c>
      <c r="F14" s="15"/>
      <c r="G14" s="15"/>
      <c r="H14" s="19" t="str">
        <f>IF(COUNT(B14:D14,F14:G14,I14)=0,"",ROUND(L13+SUM(B14)-SUM(F14)-SUM(G14),2))</f>
        <v/>
      </c>
      <c r="I14" s="15"/>
      <c r="J14" s="26" t="str">
        <f>IF(ISNUMBER(I14),ROUND(I14-(L13+SUM(B14)-SUM(F14)-SUM(G14)),2),"")</f>
        <v/>
      </c>
      <c r="K14" s="31"/>
      <c r="L14" s="30">
        <f>IF(ISNUMBER(I14),I14,ROUND(L13+SUM(B14)-SUM(F14)-SUM(G14),2))</f>
        <v>203000</v>
      </c>
    </row>
    <row r="15" spans="1:12" x14ac:dyDescent="0.25">
      <c r="A15" s="28">
        <f>IF(AND(ISNUMBER($C$4),ISNUMBER($C$5)),IF(AND($C$4&gt;=1,$C$4&lt;=12,$C$5&gt;=1900,$C$5&lt;=9999),IF(MONTH(DATE($C$5,$C$4,7))=$C$4,DATE($C$5,$C$4,7),""),"Día 7"),"Día 7")</f>
        <v>46302</v>
      </c>
      <c r="B15" s="15"/>
      <c r="C15" s="15"/>
      <c r="D15" s="15"/>
      <c r="E15" s="19" t="str">
        <f>IF(COUNT(B15:D15)=0,"",SUM(B15:D15))</f>
        <v/>
      </c>
      <c r="F15" s="15"/>
      <c r="G15" s="15"/>
      <c r="H15" s="19" t="str">
        <f>IF(COUNT(B15:D15,F15:G15,I15)=0,"",ROUND(L14+SUM(B15)-SUM(F15)-SUM(G15),2))</f>
        <v/>
      </c>
      <c r="I15" s="15"/>
      <c r="J15" s="26" t="str">
        <f>IF(ISNUMBER(I15),ROUND(I15-(L14+SUM(B15)-SUM(F15)-SUM(G15)),2),"")</f>
        <v/>
      </c>
      <c r="K15" s="31"/>
      <c r="L15" s="30">
        <f>IF(ISNUMBER(I15),I15,ROUND(L14+SUM(B15)-SUM(F15)-SUM(G15),2))</f>
        <v>203000</v>
      </c>
    </row>
    <row r="16" spans="1:12" x14ac:dyDescent="0.25">
      <c r="A16" s="28">
        <f>IF(AND(ISNUMBER($C$4),ISNUMBER($C$5)),IF(AND($C$4&gt;=1,$C$4&lt;=12,$C$5&gt;=1900,$C$5&lt;=9999),IF(MONTH(DATE($C$5,$C$4,8))=$C$4,DATE($C$5,$C$4,8),""),"Día 8"),"Día 8")</f>
        <v>46303</v>
      </c>
      <c r="B16" s="15"/>
      <c r="C16" s="15"/>
      <c r="D16" s="15"/>
      <c r="E16" s="19" t="str">
        <f>IF(COUNT(B16:D16)=0,"",SUM(B16:D16))</f>
        <v/>
      </c>
      <c r="F16" s="15"/>
      <c r="G16" s="15"/>
      <c r="H16" s="19" t="str">
        <f>IF(COUNT(B16:D16,F16:G16,I16)=0,"",ROUND(L15+SUM(B16)-SUM(F16)-SUM(G16),2))</f>
        <v/>
      </c>
      <c r="I16" s="15"/>
      <c r="J16" s="26" t="str">
        <f>IF(ISNUMBER(I16),ROUND(I16-(L15+SUM(B16)-SUM(F16)-SUM(G16)),2),"")</f>
        <v/>
      </c>
      <c r="K16" s="31"/>
      <c r="L16" s="30">
        <f>IF(ISNUMBER(I16),I16,ROUND(L15+SUM(B16)-SUM(F16)-SUM(G16),2))</f>
        <v>203000</v>
      </c>
    </row>
    <row r="17" spans="1:12" x14ac:dyDescent="0.25">
      <c r="A17" s="28">
        <f>IF(AND(ISNUMBER($C$4),ISNUMBER($C$5)),IF(AND($C$4&gt;=1,$C$4&lt;=12,$C$5&gt;=1900,$C$5&lt;=9999),IF(MONTH(DATE($C$5,$C$4,9))=$C$4,DATE($C$5,$C$4,9),""),"Día 9"),"Día 9")</f>
        <v>46304</v>
      </c>
      <c r="B17" s="15"/>
      <c r="C17" s="15"/>
      <c r="D17" s="15"/>
      <c r="E17" s="19" t="str">
        <f>IF(COUNT(B17:D17)=0,"",SUM(B17:D17))</f>
        <v/>
      </c>
      <c r="F17" s="15"/>
      <c r="G17" s="15"/>
      <c r="H17" s="19" t="str">
        <f>IF(COUNT(B17:D17,F17:G17,I17)=0,"",ROUND(L16+SUM(B17)-SUM(F17)-SUM(G17),2))</f>
        <v/>
      </c>
      <c r="I17" s="15"/>
      <c r="J17" s="26" t="str">
        <f>IF(ISNUMBER(I17),ROUND(I17-(L16+SUM(B17)-SUM(F17)-SUM(G17)),2),"")</f>
        <v/>
      </c>
      <c r="K17" s="31"/>
      <c r="L17" s="30">
        <f>IF(ISNUMBER(I17),I17,ROUND(L16+SUM(B17)-SUM(F17)-SUM(G17),2))</f>
        <v>203000</v>
      </c>
    </row>
    <row r="18" spans="1:12" x14ac:dyDescent="0.25">
      <c r="A18" s="28">
        <f>IF(AND(ISNUMBER($C$4),ISNUMBER($C$5)),IF(AND($C$4&gt;=1,$C$4&lt;=12,$C$5&gt;=1900,$C$5&lt;=9999),IF(MONTH(DATE($C$5,$C$4,10))=$C$4,DATE($C$5,$C$4,10),""),"Día 10"),"Día 10")</f>
        <v>46305</v>
      </c>
      <c r="B18" s="15"/>
      <c r="C18" s="15"/>
      <c r="D18" s="15"/>
      <c r="E18" s="19" t="str">
        <f>IF(COUNT(B18:D18)=0,"",SUM(B18:D18))</f>
        <v/>
      </c>
      <c r="F18" s="15"/>
      <c r="G18" s="15"/>
      <c r="H18" s="19" t="str">
        <f>IF(COUNT(B18:D18,F18:G18,I18)=0,"",ROUND(L17+SUM(B18)-SUM(F18)-SUM(G18),2))</f>
        <v/>
      </c>
      <c r="I18" s="15"/>
      <c r="J18" s="26" t="str">
        <f>IF(ISNUMBER(I18),ROUND(I18-(L17+SUM(B18)-SUM(F18)-SUM(G18)),2),"")</f>
        <v/>
      </c>
      <c r="K18" s="31"/>
      <c r="L18" s="30">
        <f>IF(ISNUMBER(I18),I18,ROUND(L17+SUM(B18)-SUM(F18)-SUM(G18),2))</f>
        <v>203000</v>
      </c>
    </row>
    <row r="19" spans="1:12" x14ac:dyDescent="0.25">
      <c r="A19" s="28">
        <f>IF(AND(ISNUMBER($C$4),ISNUMBER($C$5)),IF(AND($C$4&gt;=1,$C$4&lt;=12,$C$5&gt;=1900,$C$5&lt;=9999),IF(MONTH(DATE($C$5,$C$4,11))=$C$4,DATE($C$5,$C$4,11),""),"Día 11"),"Día 11")</f>
        <v>46306</v>
      </c>
      <c r="B19" s="15"/>
      <c r="C19" s="15"/>
      <c r="D19" s="15"/>
      <c r="E19" s="19" t="str">
        <f>IF(COUNT(B19:D19)=0,"",SUM(B19:D19))</f>
        <v/>
      </c>
      <c r="F19" s="15"/>
      <c r="G19" s="15"/>
      <c r="H19" s="19" t="str">
        <f>IF(COUNT(B19:D19,F19:G19,I19)=0,"",ROUND(L18+SUM(B19)-SUM(F19)-SUM(G19),2))</f>
        <v/>
      </c>
      <c r="I19" s="15"/>
      <c r="J19" s="26" t="str">
        <f>IF(ISNUMBER(I19),ROUND(I19-(L18+SUM(B19)-SUM(F19)-SUM(G19)),2),"")</f>
        <v/>
      </c>
      <c r="K19" s="31"/>
      <c r="L19" s="30">
        <f>IF(ISNUMBER(I19),I19,ROUND(L18+SUM(B19)-SUM(F19)-SUM(G19),2))</f>
        <v>203000</v>
      </c>
    </row>
    <row r="20" spans="1:12" x14ac:dyDescent="0.25">
      <c r="A20" s="28">
        <f>IF(AND(ISNUMBER($C$4),ISNUMBER($C$5)),IF(AND($C$4&gt;=1,$C$4&lt;=12,$C$5&gt;=1900,$C$5&lt;=9999),IF(MONTH(DATE($C$5,$C$4,12))=$C$4,DATE($C$5,$C$4,12),""),"Día 12"),"Día 12")</f>
        <v>46307</v>
      </c>
      <c r="B20" s="15"/>
      <c r="C20" s="15"/>
      <c r="D20" s="15"/>
      <c r="E20" s="19" t="str">
        <f>IF(COUNT(B20:D20)=0,"",SUM(B20:D20))</f>
        <v/>
      </c>
      <c r="F20" s="15"/>
      <c r="G20" s="15"/>
      <c r="H20" s="19" t="str">
        <f>IF(COUNT(B20:D20,F20:G20,I20)=0,"",ROUND(L19+SUM(B20)-SUM(F20)-SUM(G20),2))</f>
        <v/>
      </c>
      <c r="I20" s="15"/>
      <c r="J20" s="26" t="str">
        <f>IF(ISNUMBER(I20),ROUND(I20-(L19+SUM(B20)-SUM(F20)-SUM(G20)),2),"")</f>
        <v/>
      </c>
      <c r="K20" s="31"/>
      <c r="L20" s="30">
        <f>IF(ISNUMBER(I20),I20,ROUND(L19+SUM(B20)-SUM(F20)-SUM(G20),2))</f>
        <v>203000</v>
      </c>
    </row>
    <row r="21" spans="1:12" x14ac:dyDescent="0.25">
      <c r="A21" s="28">
        <f>IF(AND(ISNUMBER($C$4),ISNUMBER($C$5)),IF(AND($C$4&gt;=1,$C$4&lt;=12,$C$5&gt;=1900,$C$5&lt;=9999),IF(MONTH(DATE($C$5,$C$4,13))=$C$4,DATE($C$5,$C$4,13),""),"Día 13"),"Día 13")</f>
        <v>46308</v>
      </c>
      <c r="B21" s="15"/>
      <c r="C21" s="15"/>
      <c r="D21" s="15"/>
      <c r="E21" s="19" t="str">
        <f>IF(COUNT(B21:D21)=0,"",SUM(B21:D21))</f>
        <v/>
      </c>
      <c r="F21" s="15"/>
      <c r="G21" s="15"/>
      <c r="H21" s="19" t="str">
        <f>IF(COUNT(B21:D21,F21:G21,I21)=0,"",ROUND(L20+SUM(B21)-SUM(F21)-SUM(G21),2))</f>
        <v/>
      </c>
      <c r="I21" s="15"/>
      <c r="J21" s="26" t="str">
        <f>IF(ISNUMBER(I21),ROUND(I21-(L20+SUM(B21)-SUM(F21)-SUM(G21)),2),"")</f>
        <v/>
      </c>
      <c r="K21" s="31"/>
      <c r="L21" s="30">
        <f>IF(ISNUMBER(I21),I21,ROUND(L20+SUM(B21)-SUM(F21)-SUM(G21),2))</f>
        <v>203000</v>
      </c>
    </row>
    <row r="22" spans="1:12" x14ac:dyDescent="0.25">
      <c r="A22" s="28">
        <f>IF(AND(ISNUMBER($C$4),ISNUMBER($C$5)),IF(AND($C$4&gt;=1,$C$4&lt;=12,$C$5&gt;=1900,$C$5&lt;=9999),IF(MONTH(DATE($C$5,$C$4,14))=$C$4,DATE($C$5,$C$4,14),""),"Día 14"),"Día 14")</f>
        <v>46309</v>
      </c>
      <c r="B22" s="15"/>
      <c r="C22" s="15"/>
      <c r="D22" s="15"/>
      <c r="E22" s="19" t="str">
        <f>IF(COUNT(B22:D22)=0,"",SUM(B22:D22))</f>
        <v/>
      </c>
      <c r="F22" s="15"/>
      <c r="G22" s="15"/>
      <c r="H22" s="19" t="str">
        <f>IF(COUNT(B22:D22,F22:G22,I22)=0,"",ROUND(L21+SUM(B22)-SUM(F22)-SUM(G22),2))</f>
        <v/>
      </c>
      <c r="I22" s="15"/>
      <c r="J22" s="26" t="str">
        <f>IF(ISNUMBER(I22),ROUND(I22-(L21+SUM(B22)-SUM(F22)-SUM(G22)),2),"")</f>
        <v/>
      </c>
      <c r="K22" s="31"/>
      <c r="L22" s="30">
        <f>IF(ISNUMBER(I22),I22,ROUND(L21+SUM(B22)-SUM(F22)-SUM(G22),2))</f>
        <v>203000</v>
      </c>
    </row>
    <row r="23" spans="1:12" x14ac:dyDescent="0.25">
      <c r="A23" s="28">
        <f>IF(AND(ISNUMBER($C$4),ISNUMBER($C$5)),IF(AND($C$4&gt;=1,$C$4&lt;=12,$C$5&gt;=1900,$C$5&lt;=9999),IF(MONTH(DATE($C$5,$C$4,15))=$C$4,DATE($C$5,$C$4,15),""),"Día 15"),"Día 15")</f>
        <v>46310</v>
      </c>
      <c r="B23" s="15"/>
      <c r="C23" s="15"/>
      <c r="D23" s="15"/>
      <c r="E23" s="19" t="str">
        <f>IF(COUNT(B23:D23)=0,"",SUM(B23:D23))</f>
        <v/>
      </c>
      <c r="F23" s="15"/>
      <c r="G23" s="15"/>
      <c r="H23" s="19" t="str">
        <f>IF(COUNT(B23:D23,F23:G23,I23)=0,"",ROUND(L22+SUM(B23)-SUM(F23)-SUM(G23),2))</f>
        <v/>
      </c>
      <c r="I23" s="15"/>
      <c r="J23" s="26" t="str">
        <f>IF(ISNUMBER(I23),ROUND(I23-(L22+SUM(B23)-SUM(F23)-SUM(G23)),2),"")</f>
        <v/>
      </c>
      <c r="K23" s="31"/>
      <c r="L23" s="30">
        <f>IF(ISNUMBER(I23),I23,ROUND(L22+SUM(B23)-SUM(F23)-SUM(G23),2))</f>
        <v>203000</v>
      </c>
    </row>
    <row r="24" spans="1:12" x14ac:dyDescent="0.25">
      <c r="A24" s="28">
        <f>IF(AND(ISNUMBER($C$4),ISNUMBER($C$5)),IF(AND($C$4&gt;=1,$C$4&lt;=12,$C$5&gt;=1900,$C$5&lt;=9999),IF(MONTH(DATE($C$5,$C$4,16))=$C$4,DATE($C$5,$C$4,16),""),"Día 16"),"Día 16")</f>
        <v>46311</v>
      </c>
      <c r="B24" s="15"/>
      <c r="C24" s="15"/>
      <c r="D24" s="15"/>
      <c r="E24" s="19" t="str">
        <f>IF(COUNT(B24:D24)=0,"",SUM(B24:D24))</f>
        <v/>
      </c>
      <c r="F24" s="15"/>
      <c r="G24" s="15"/>
      <c r="H24" s="19" t="str">
        <f>IF(COUNT(B24:D24,F24:G24,I24)=0,"",ROUND(L23+SUM(B24)-SUM(F24)-SUM(G24),2))</f>
        <v/>
      </c>
      <c r="I24" s="15"/>
      <c r="J24" s="26" t="str">
        <f>IF(ISNUMBER(I24),ROUND(I24-(L23+SUM(B24)-SUM(F24)-SUM(G24)),2),"")</f>
        <v/>
      </c>
      <c r="K24" s="31"/>
      <c r="L24" s="30">
        <f>IF(ISNUMBER(I24),I24,ROUND(L23+SUM(B24)-SUM(F24)-SUM(G24),2))</f>
        <v>203000</v>
      </c>
    </row>
    <row r="25" spans="1:12" x14ac:dyDescent="0.25">
      <c r="A25" s="28">
        <f>IF(AND(ISNUMBER($C$4),ISNUMBER($C$5)),IF(AND($C$4&gt;=1,$C$4&lt;=12,$C$5&gt;=1900,$C$5&lt;=9999),IF(MONTH(DATE($C$5,$C$4,17))=$C$4,DATE($C$5,$C$4,17),""),"Día 17"),"Día 17")</f>
        <v>46312</v>
      </c>
      <c r="B25" s="15"/>
      <c r="C25" s="15"/>
      <c r="D25" s="15"/>
      <c r="E25" s="19" t="str">
        <f>IF(COUNT(B25:D25)=0,"",SUM(B25:D25))</f>
        <v/>
      </c>
      <c r="F25" s="15"/>
      <c r="G25" s="15"/>
      <c r="H25" s="19" t="str">
        <f>IF(COUNT(B25:D25,F25:G25,I25)=0,"",ROUND(L24+SUM(B25)-SUM(F25)-SUM(G25),2))</f>
        <v/>
      </c>
      <c r="I25" s="15"/>
      <c r="J25" s="26" t="str">
        <f>IF(ISNUMBER(I25),ROUND(I25-(L24+SUM(B25)-SUM(F25)-SUM(G25)),2),"")</f>
        <v/>
      </c>
      <c r="K25" s="31"/>
      <c r="L25" s="30">
        <f>IF(ISNUMBER(I25),I25,ROUND(L24+SUM(B25)-SUM(F25)-SUM(G25),2))</f>
        <v>203000</v>
      </c>
    </row>
    <row r="26" spans="1:12" x14ac:dyDescent="0.25">
      <c r="A26" s="28">
        <f>IF(AND(ISNUMBER($C$4),ISNUMBER($C$5)),IF(AND($C$4&gt;=1,$C$4&lt;=12,$C$5&gt;=1900,$C$5&lt;=9999),IF(MONTH(DATE($C$5,$C$4,18))=$C$4,DATE($C$5,$C$4,18),""),"Día 18"),"Día 18")</f>
        <v>46313</v>
      </c>
      <c r="B26" s="15"/>
      <c r="C26" s="15"/>
      <c r="D26" s="15"/>
      <c r="E26" s="19" t="str">
        <f>IF(COUNT(B26:D26)=0,"",SUM(B26:D26))</f>
        <v/>
      </c>
      <c r="F26" s="15"/>
      <c r="G26" s="15"/>
      <c r="H26" s="19" t="str">
        <f>IF(COUNT(B26:D26,F26:G26,I26)=0,"",ROUND(L25+SUM(B26)-SUM(F26)-SUM(G26),2))</f>
        <v/>
      </c>
      <c r="I26" s="15"/>
      <c r="J26" s="26" t="str">
        <f>IF(ISNUMBER(I26),ROUND(I26-(L25+SUM(B26)-SUM(F26)-SUM(G26)),2),"")</f>
        <v/>
      </c>
      <c r="K26" s="31"/>
      <c r="L26" s="30">
        <f>IF(ISNUMBER(I26),I26,ROUND(L25+SUM(B26)-SUM(F26)-SUM(G26),2))</f>
        <v>203000</v>
      </c>
    </row>
    <row r="27" spans="1:12" x14ac:dyDescent="0.25">
      <c r="A27" s="28">
        <f>IF(AND(ISNUMBER($C$4),ISNUMBER($C$5)),IF(AND($C$4&gt;=1,$C$4&lt;=12,$C$5&gt;=1900,$C$5&lt;=9999),IF(MONTH(DATE($C$5,$C$4,19))=$C$4,DATE($C$5,$C$4,19),""),"Día 19"),"Día 19")</f>
        <v>46314</v>
      </c>
      <c r="B27" s="15"/>
      <c r="C27" s="15"/>
      <c r="D27" s="15"/>
      <c r="E27" s="19" t="str">
        <f>IF(COUNT(B27:D27)=0,"",SUM(B27:D27))</f>
        <v/>
      </c>
      <c r="F27" s="15"/>
      <c r="G27" s="15"/>
      <c r="H27" s="19" t="str">
        <f>IF(COUNT(B27:D27,F27:G27,I27)=0,"",ROUND(L26+SUM(B27)-SUM(F27)-SUM(G27),2))</f>
        <v/>
      </c>
      <c r="I27" s="15"/>
      <c r="J27" s="26" t="str">
        <f>IF(ISNUMBER(I27),ROUND(I27-(L26+SUM(B27)-SUM(F27)-SUM(G27)),2),"")</f>
        <v/>
      </c>
      <c r="K27" s="31"/>
      <c r="L27" s="30">
        <f>IF(ISNUMBER(I27),I27,ROUND(L26+SUM(B27)-SUM(F27)-SUM(G27),2))</f>
        <v>203000</v>
      </c>
    </row>
    <row r="28" spans="1:12" x14ac:dyDescent="0.25">
      <c r="A28" s="28">
        <f>IF(AND(ISNUMBER($C$4),ISNUMBER($C$5)),IF(AND($C$4&gt;=1,$C$4&lt;=12,$C$5&gt;=1900,$C$5&lt;=9999),IF(MONTH(DATE($C$5,$C$4,20))=$C$4,DATE($C$5,$C$4,20),""),"Día 20"),"Día 20")</f>
        <v>46315</v>
      </c>
      <c r="B28" s="15"/>
      <c r="C28" s="15"/>
      <c r="D28" s="15"/>
      <c r="E28" s="19" t="str">
        <f>IF(COUNT(B28:D28)=0,"",SUM(B28:D28))</f>
        <v/>
      </c>
      <c r="F28" s="15"/>
      <c r="G28" s="15"/>
      <c r="H28" s="19" t="str">
        <f>IF(COUNT(B28:D28,F28:G28,I28)=0,"",ROUND(L27+SUM(B28)-SUM(F28)-SUM(G28),2))</f>
        <v/>
      </c>
      <c r="I28" s="15"/>
      <c r="J28" s="26" t="str">
        <f>IF(ISNUMBER(I28),ROUND(I28-(L27+SUM(B28)-SUM(F28)-SUM(G28)),2),"")</f>
        <v/>
      </c>
      <c r="K28" s="31"/>
      <c r="L28" s="30">
        <f>IF(ISNUMBER(I28),I28,ROUND(L27+SUM(B28)-SUM(F28)-SUM(G28),2))</f>
        <v>203000</v>
      </c>
    </row>
    <row r="29" spans="1:12" x14ac:dyDescent="0.25">
      <c r="A29" s="28">
        <f>IF(AND(ISNUMBER($C$4),ISNUMBER($C$5)),IF(AND($C$4&gt;=1,$C$4&lt;=12,$C$5&gt;=1900,$C$5&lt;=9999),IF(MONTH(DATE($C$5,$C$4,21))=$C$4,DATE($C$5,$C$4,21),""),"Día 21"),"Día 21")</f>
        <v>46316</v>
      </c>
      <c r="B29" s="15"/>
      <c r="C29" s="15"/>
      <c r="D29" s="15"/>
      <c r="E29" s="19" t="str">
        <f>IF(COUNT(B29:D29)=0,"",SUM(B29:D29))</f>
        <v/>
      </c>
      <c r="F29" s="15"/>
      <c r="G29" s="15"/>
      <c r="H29" s="19" t="str">
        <f>IF(COUNT(B29:D29,F29:G29,I29)=0,"",ROUND(L28+SUM(B29)-SUM(F29)-SUM(G29),2))</f>
        <v/>
      </c>
      <c r="I29" s="15"/>
      <c r="J29" s="26" t="str">
        <f>IF(ISNUMBER(I29),ROUND(I29-(L28+SUM(B29)-SUM(F29)-SUM(G29)),2),"")</f>
        <v/>
      </c>
      <c r="K29" s="31"/>
      <c r="L29" s="30">
        <f>IF(ISNUMBER(I29),I29,ROUND(L28+SUM(B29)-SUM(F29)-SUM(G29),2))</f>
        <v>203000</v>
      </c>
    </row>
    <row r="30" spans="1:12" x14ac:dyDescent="0.25">
      <c r="A30" s="28">
        <f>IF(AND(ISNUMBER($C$4),ISNUMBER($C$5)),IF(AND($C$4&gt;=1,$C$4&lt;=12,$C$5&gt;=1900,$C$5&lt;=9999),IF(MONTH(DATE($C$5,$C$4,22))=$C$4,DATE($C$5,$C$4,22),""),"Día 22"),"Día 22")</f>
        <v>46317</v>
      </c>
      <c r="B30" s="15"/>
      <c r="C30" s="15"/>
      <c r="D30" s="15"/>
      <c r="E30" s="19" t="str">
        <f>IF(COUNT(B30:D30)=0,"",SUM(B30:D30))</f>
        <v/>
      </c>
      <c r="F30" s="15"/>
      <c r="G30" s="15"/>
      <c r="H30" s="19" t="str">
        <f>IF(COUNT(B30:D30,F30:G30,I30)=0,"",ROUND(L29+SUM(B30)-SUM(F30)-SUM(G30),2))</f>
        <v/>
      </c>
      <c r="I30" s="15"/>
      <c r="J30" s="26" t="str">
        <f>IF(ISNUMBER(I30),ROUND(I30-(L29+SUM(B30)-SUM(F30)-SUM(G30)),2),"")</f>
        <v/>
      </c>
      <c r="K30" s="31"/>
      <c r="L30" s="30">
        <f>IF(ISNUMBER(I30),I30,ROUND(L29+SUM(B30)-SUM(F30)-SUM(G30),2))</f>
        <v>203000</v>
      </c>
    </row>
    <row r="31" spans="1:12" x14ac:dyDescent="0.25">
      <c r="A31" s="28">
        <f>IF(AND(ISNUMBER($C$4),ISNUMBER($C$5)),IF(AND($C$4&gt;=1,$C$4&lt;=12,$C$5&gt;=1900,$C$5&lt;=9999),IF(MONTH(DATE($C$5,$C$4,23))=$C$4,DATE($C$5,$C$4,23),""),"Día 23"),"Día 23")</f>
        <v>46318</v>
      </c>
      <c r="B31" s="15"/>
      <c r="C31" s="15"/>
      <c r="D31" s="15"/>
      <c r="E31" s="19" t="str">
        <f>IF(COUNT(B31:D31)=0,"",SUM(B31:D31))</f>
        <v/>
      </c>
      <c r="F31" s="15"/>
      <c r="G31" s="15"/>
      <c r="H31" s="19" t="str">
        <f>IF(COUNT(B31:D31,F31:G31,I31)=0,"",ROUND(L30+SUM(B31)-SUM(F31)-SUM(G31),2))</f>
        <v/>
      </c>
      <c r="I31" s="15"/>
      <c r="J31" s="26" t="str">
        <f>IF(ISNUMBER(I31),ROUND(I31-(L30+SUM(B31)-SUM(F31)-SUM(G31)),2),"")</f>
        <v/>
      </c>
      <c r="K31" s="31"/>
      <c r="L31" s="30">
        <f>IF(ISNUMBER(I31),I31,ROUND(L30+SUM(B31)-SUM(F31)-SUM(G31),2))</f>
        <v>203000</v>
      </c>
    </row>
    <row r="32" spans="1:12" x14ac:dyDescent="0.25">
      <c r="A32" s="28">
        <f>IF(AND(ISNUMBER($C$4),ISNUMBER($C$5)),IF(AND($C$4&gt;=1,$C$4&lt;=12,$C$5&gt;=1900,$C$5&lt;=9999),IF(MONTH(DATE($C$5,$C$4,24))=$C$4,DATE($C$5,$C$4,24),""),"Día 24"),"Día 24")</f>
        <v>46319</v>
      </c>
      <c r="B32" s="15"/>
      <c r="C32" s="15"/>
      <c r="D32" s="15"/>
      <c r="E32" s="19" t="str">
        <f>IF(COUNT(B32:D32)=0,"",SUM(B32:D32))</f>
        <v/>
      </c>
      <c r="F32" s="15"/>
      <c r="G32" s="15"/>
      <c r="H32" s="19" t="str">
        <f>IF(COUNT(B32:D32,F32:G32,I32)=0,"",ROUND(L31+SUM(B32)-SUM(F32)-SUM(G32),2))</f>
        <v/>
      </c>
      <c r="I32" s="15"/>
      <c r="J32" s="26" t="str">
        <f>IF(ISNUMBER(I32),ROUND(I32-(L31+SUM(B32)-SUM(F32)-SUM(G32)),2),"")</f>
        <v/>
      </c>
      <c r="K32" s="31"/>
      <c r="L32" s="30">
        <f>IF(ISNUMBER(I32),I32,ROUND(L31+SUM(B32)-SUM(F32)-SUM(G32),2))</f>
        <v>203000</v>
      </c>
    </row>
    <row r="33" spans="1:12" x14ac:dyDescent="0.25">
      <c r="A33" s="28">
        <f>IF(AND(ISNUMBER($C$4),ISNUMBER($C$5)),IF(AND($C$4&gt;=1,$C$4&lt;=12,$C$5&gt;=1900,$C$5&lt;=9999),IF(MONTH(DATE($C$5,$C$4,25))=$C$4,DATE($C$5,$C$4,25),""),"Día 25"),"Día 25")</f>
        <v>46320</v>
      </c>
      <c r="B33" s="15"/>
      <c r="C33" s="15"/>
      <c r="D33" s="15"/>
      <c r="E33" s="19" t="str">
        <f>IF(COUNT(B33:D33)=0,"",SUM(B33:D33))</f>
        <v/>
      </c>
      <c r="F33" s="15"/>
      <c r="G33" s="15"/>
      <c r="H33" s="19" t="str">
        <f>IF(COUNT(B33:D33,F33:G33,I33)=0,"",ROUND(L32+SUM(B33)-SUM(F33)-SUM(G33),2))</f>
        <v/>
      </c>
      <c r="I33" s="15"/>
      <c r="J33" s="26" t="str">
        <f>IF(ISNUMBER(I33),ROUND(I33-(L32+SUM(B33)-SUM(F33)-SUM(G33)),2),"")</f>
        <v/>
      </c>
      <c r="K33" s="31"/>
      <c r="L33" s="30">
        <f>IF(ISNUMBER(I33),I33,ROUND(L32+SUM(B33)-SUM(F33)-SUM(G33),2))</f>
        <v>203000</v>
      </c>
    </row>
    <row r="34" spans="1:12" x14ac:dyDescent="0.25">
      <c r="A34" s="28">
        <f>IF(AND(ISNUMBER($C$4),ISNUMBER($C$5)),IF(AND($C$4&gt;=1,$C$4&lt;=12,$C$5&gt;=1900,$C$5&lt;=9999),IF(MONTH(DATE($C$5,$C$4,26))=$C$4,DATE($C$5,$C$4,26),""),"Día 26"),"Día 26")</f>
        <v>46321</v>
      </c>
      <c r="B34" s="15"/>
      <c r="C34" s="15"/>
      <c r="D34" s="15"/>
      <c r="E34" s="19" t="str">
        <f>IF(COUNT(B34:D34)=0,"",SUM(B34:D34))</f>
        <v/>
      </c>
      <c r="F34" s="15"/>
      <c r="G34" s="15"/>
      <c r="H34" s="19" t="str">
        <f>IF(COUNT(B34:D34,F34:G34,I34)=0,"",ROUND(L33+SUM(B34)-SUM(F34)-SUM(G34),2))</f>
        <v/>
      </c>
      <c r="I34" s="15"/>
      <c r="J34" s="26" t="str">
        <f>IF(ISNUMBER(I34),ROUND(I34-(L33+SUM(B34)-SUM(F34)-SUM(G34)),2),"")</f>
        <v/>
      </c>
      <c r="K34" s="31"/>
      <c r="L34" s="30">
        <f>IF(ISNUMBER(I34),I34,ROUND(L33+SUM(B34)-SUM(F34)-SUM(G34),2))</f>
        <v>203000</v>
      </c>
    </row>
    <row r="35" spans="1:12" x14ac:dyDescent="0.25">
      <c r="A35" s="28">
        <f>IF(AND(ISNUMBER($C$4),ISNUMBER($C$5)),IF(AND($C$4&gt;=1,$C$4&lt;=12,$C$5&gt;=1900,$C$5&lt;=9999),IF(MONTH(DATE($C$5,$C$4,27))=$C$4,DATE($C$5,$C$4,27),""),"Día 27"),"Día 27")</f>
        <v>46322</v>
      </c>
      <c r="B35" s="15"/>
      <c r="C35" s="15"/>
      <c r="D35" s="15"/>
      <c r="E35" s="19" t="str">
        <f>IF(COUNT(B35:D35)=0,"",SUM(B35:D35))</f>
        <v/>
      </c>
      <c r="F35" s="15"/>
      <c r="G35" s="15"/>
      <c r="H35" s="19" t="str">
        <f>IF(COUNT(B35:D35,F35:G35,I35)=0,"",ROUND(L34+SUM(B35)-SUM(F35)-SUM(G35),2))</f>
        <v/>
      </c>
      <c r="I35" s="15"/>
      <c r="J35" s="26" t="str">
        <f>IF(ISNUMBER(I35),ROUND(I35-(L34+SUM(B35)-SUM(F35)-SUM(G35)),2),"")</f>
        <v/>
      </c>
      <c r="K35" s="31"/>
      <c r="L35" s="30">
        <f>IF(ISNUMBER(I35),I35,ROUND(L34+SUM(B35)-SUM(F35)-SUM(G35),2))</f>
        <v>203000</v>
      </c>
    </row>
    <row r="36" spans="1:12" x14ac:dyDescent="0.25">
      <c r="A36" s="28">
        <f>IF(AND(ISNUMBER($C$4),ISNUMBER($C$5)),IF(AND($C$4&gt;=1,$C$4&lt;=12,$C$5&gt;=1900,$C$5&lt;=9999),IF(MONTH(DATE($C$5,$C$4,28))=$C$4,DATE($C$5,$C$4,28),""),"Día 28"),"Día 28")</f>
        <v>46323</v>
      </c>
      <c r="B36" s="15"/>
      <c r="C36" s="15"/>
      <c r="D36" s="15"/>
      <c r="E36" s="19" t="str">
        <f>IF(COUNT(B36:D36)=0,"",SUM(B36:D36))</f>
        <v/>
      </c>
      <c r="F36" s="15"/>
      <c r="G36" s="15"/>
      <c r="H36" s="19" t="str">
        <f>IF(COUNT(B36:D36,F36:G36,I36)=0,"",ROUND(L35+SUM(B36)-SUM(F36)-SUM(G36),2))</f>
        <v/>
      </c>
      <c r="I36" s="15"/>
      <c r="J36" s="26" t="str">
        <f>IF(ISNUMBER(I36),ROUND(I36-(L35+SUM(B36)-SUM(F36)-SUM(G36)),2),"")</f>
        <v/>
      </c>
      <c r="K36" s="31"/>
      <c r="L36" s="30">
        <f>IF(ISNUMBER(I36),I36,ROUND(L35+SUM(B36)-SUM(F36)-SUM(G36),2))</f>
        <v>203000</v>
      </c>
    </row>
    <row r="37" spans="1:12" x14ac:dyDescent="0.25">
      <c r="A37" s="28">
        <f>IF(AND(ISNUMBER($C$4),ISNUMBER($C$5)),IF(AND($C$4&gt;=1,$C$4&lt;=12,$C$5&gt;=1900,$C$5&lt;=9999),IF(MONTH(DATE($C$5,$C$4,29))=$C$4,DATE($C$5,$C$4,29),""),"Día 29"),"Día 29")</f>
        <v>46324</v>
      </c>
      <c r="B37" s="15"/>
      <c r="C37" s="15"/>
      <c r="D37" s="15"/>
      <c r="E37" s="19" t="str">
        <f>IF(COUNT(B37:D37)=0,"",SUM(B37:D37))</f>
        <v/>
      </c>
      <c r="F37" s="15"/>
      <c r="G37" s="15"/>
      <c r="H37" s="19" t="str">
        <f>IF(COUNT(B37:D37,F37:G37,I37)=0,"",ROUND(L36+SUM(B37)-SUM(F37)-SUM(G37),2))</f>
        <v/>
      </c>
      <c r="I37" s="15"/>
      <c r="J37" s="26" t="str">
        <f>IF(ISNUMBER(I37),ROUND(I37-(L36+SUM(B37)-SUM(F37)-SUM(G37)),2),"")</f>
        <v/>
      </c>
      <c r="K37" s="31"/>
      <c r="L37" s="30">
        <f>IF(ISNUMBER(I37),I37,ROUND(L36+SUM(B37)-SUM(F37)-SUM(G37),2))</f>
        <v>203000</v>
      </c>
    </row>
    <row r="38" spans="1:12" x14ac:dyDescent="0.25">
      <c r="A38" s="28">
        <f>IF(AND(ISNUMBER($C$4),ISNUMBER($C$5)),IF(AND($C$4&gt;=1,$C$4&lt;=12,$C$5&gt;=1900,$C$5&lt;=9999),IF(MONTH(DATE($C$5,$C$4,30))=$C$4,DATE($C$5,$C$4,30),""),"Día 30"),"Día 30")</f>
        <v>46325</v>
      </c>
      <c r="B38" s="15"/>
      <c r="C38" s="15"/>
      <c r="D38" s="15"/>
      <c r="E38" s="19" t="str">
        <f>IF(COUNT(B38:D38)=0,"",SUM(B38:D38))</f>
        <v/>
      </c>
      <c r="F38" s="15"/>
      <c r="G38" s="15"/>
      <c r="H38" s="19" t="str">
        <f>IF(COUNT(B38:D38,F38:G38,I38)=0,"",ROUND(L37+SUM(B38)-SUM(F38)-SUM(G38),2))</f>
        <v/>
      </c>
      <c r="I38" s="15"/>
      <c r="J38" s="26" t="str">
        <f>IF(ISNUMBER(I38),ROUND(I38-(L37+SUM(B38)-SUM(F38)-SUM(G38)),2),"")</f>
        <v/>
      </c>
      <c r="K38" s="31"/>
      <c r="L38" s="30">
        <f>IF(ISNUMBER(I38),I38,ROUND(L37+SUM(B38)-SUM(F38)-SUM(G38),2))</f>
        <v>203000</v>
      </c>
    </row>
    <row r="39" spans="1:12" x14ac:dyDescent="0.25">
      <c r="A39" s="28">
        <f>IF(AND(ISNUMBER($C$4),ISNUMBER($C$5)),IF(AND($C$4&gt;=1,$C$4&lt;=12,$C$5&gt;=1900,$C$5&lt;=9999),IF(MONTH(DATE($C$5,$C$4,31))=$C$4,DATE($C$5,$C$4,31),""),"Día 31"),"Día 31")</f>
        <v>46326</v>
      </c>
      <c r="B39" s="15"/>
      <c r="C39" s="15"/>
      <c r="D39" s="15"/>
      <c r="E39" s="19" t="str">
        <f>IF(COUNT(B39:D39)=0,"",SUM(B39:D39))</f>
        <v/>
      </c>
      <c r="F39" s="15"/>
      <c r="G39" s="15"/>
      <c r="H39" s="19" t="str">
        <f>IF(COUNT(B39:D39,F39:G39,I39)=0,"",ROUND(L38+SUM(B39)-SUM(F39)-SUM(G39),2))</f>
        <v/>
      </c>
      <c r="I39" s="15"/>
      <c r="J39" s="26" t="str">
        <f>IF(ISNUMBER(I39),ROUND(I39-(L38+SUM(B39)-SUM(F39)-SUM(G39)),2),"")</f>
        <v/>
      </c>
      <c r="K39" s="31"/>
      <c r="L39" s="30">
        <f>IF(ISNUMBER(I39),I39,ROUND(L38+SUM(B39)-SUM(F39)-SUM(G39),2))</f>
        <v>203000</v>
      </c>
    </row>
    <row r="40" spans="1:12" x14ac:dyDescent="0.25">
      <c r="A40" s="32" t="s">
        <v>71</v>
      </c>
      <c r="B40" s="33">
        <f>SUM(B9:B39)</f>
        <v>255000</v>
      </c>
      <c r="C40" s="33">
        <f>SUM(C9:C39)</f>
        <v>101000</v>
      </c>
      <c r="D40" s="33">
        <f>SUM(D9:D39)</f>
        <v>55500</v>
      </c>
      <c r="E40" s="33">
        <f>SUM(E9:E39)</f>
        <v>411500</v>
      </c>
      <c r="F40" s="33">
        <f>SUM(F9:F39)</f>
        <v>20000</v>
      </c>
      <c r="G40" s="33">
        <f>SUM(G9:G39)</f>
        <v>50000</v>
      </c>
      <c r="H40" s="33"/>
      <c r="I40" s="33"/>
      <c r="J40" s="34">
        <f>SUM(J9:J39)</f>
        <v>-2000</v>
      </c>
      <c r="K40" s="33"/>
    </row>
    <row r="41" spans="1:12" x14ac:dyDescent="0.25"/>
    <row r="42" spans="1:12" x14ac:dyDescent="0.25">
      <c r="A42" s="22" t="s">
        <v>45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</row>
  </sheetData>
  <sheetProtection sheet="1" formatCells="0" formatColumns="0" formatRows="0"/>
  <mergeCells count="12">
    <mergeCell ref="A1:K1"/>
    <mergeCell ref="A2:K2"/>
    <mergeCell ref="A4:B4"/>
    <mergeCell ref="E4:F4"/>
    <mergeCell ref="H4:I4"/>
    <mergeCell ref="A5:B5"/>
    <mergeCell ref="E5:F5"/>
    <mergeCell ref="H5:I5"/>
    <mergeCell ref="A6:B6"/>
    <mergeCell ref="E6:F6"/>
    <mergeCell ref="H6:I6"/>
    <mergeCell ref="A42:K42"/>
  </mergeCells>
  <conditionalFormatting sqref="J9:J39">
    <cfRule type="expression" dxfId="1" priority="1">
      <formula>AND(ISNUMBER($J9),$J9&lt;0)</formula>
    </cfRule>
    <cfRule type="expression" dxfId="2" priority="2">
      <formula>AND(ISNUMBER($J9),$J9&gt;0)</formula>
    </cfRule>
  </conditionalFormatting>
  <conditionalFormatting sqref="J5">
    <cfRule type="cellIs" dxfId="3" priority="3" operator="lessThan">
      <formula>0</formula>
    </cfRule>
  </conditionalFormatting>
  <dataValidations count="9">
    <dataValidation type="decimal" operator="greaterThanOrEqual" allowBlank="1" showErrorMessage="1" errorTitle="Importe" error="Escribí el importe solo con números, sin el signo $ ni puntos." sqref="B9:B39">
      <formula1>0</formula1>
    </dataValidation>
    <dataValidation type="whole" showErrorMessage="1" errorTitle="Mes" error="Escribí el número del mes: de 1 a 12." sqref="C4">
      <formula1>1</formula1>
      <formula2>12</formula2>
    </dataValidation>
    <dataValidation type="whole" showErrorMessage="1" errorTitle="Año" error="Escribí el año con cuatro cifras: 2026." sqref="C5">
      <formula1>2000</formula1>
      <formula2>2100</formula2>
    </dataValidation>
    <dataValidation type="decimal" operator="greaterThanOrEqual" allowBlank="1" showErrorMessage="1" errorTitle="Importe" error="Escribí el importe solo con números, sin el signo $ ni puntos." sqref="C6">
      <formula1>0</formula1>
    </dataValidation>
    <dataValidation type="decimal" operator="greaterThanOrEqual" allowBlank="1" showErrorMessage="1" errorTitle="Importe" error="Escribí el importe solo con números, sin el signo $ ni puntos." sqref="C9:C39">
      <formula1>0</formula1>
    </dataValidation>
    <dataValidation type="decimal" operator="greaterThanOrEqual" allowBlank="1" showErrorMessage="1" errorTitle="Importe" error="Escribí el importe solo con números, sin el signo $ ni puntos." sqref="D9:D39">
      <formula1>0</formula1>
    </dataValidation>
    <dataValidation type="decimal" operator="greaterThanOrEqual" allowBlank="1" showErrorMessage="1" errorTitle="Importe" error="Escribí el importe solo con números, sin el signo $ ni puntos." sqref="F9:F39">
      <formula1>0</formula1>
    </dataValidation>
    <dataValidation type="decimal" operator="greaterThanOrEqual" allowBlank="1" showErrorMessage="1" errorTitle="Importe" error="Escribí el importe solo con números, sin el signo $ ni puntos." sqref="G9:G39">
      <formula1>0</formula1>
    </dataValidation>
    <dataValidation type="decimal" operator="greaterThanOrEqual" allowBlank="1" showErrorMessage="1" errorTitle="Importe" error="Escribí el importe solo con números, sin el signo $ ni puntos." sqref="I9:I39">
      <formula1>0</formula1>
    </dataValidation>
  </dataValidations>
  <hyperlinks>
    <hyperlink ref="A42" r:id="rId1" tooltip="Escribinos por WhatsApp"/>
  </hyperlinks>
  <pageMargins left="0.4" right="0.4" top="0.5" bottom="0.5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9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14" customWidth="1"/>
    <col min="4" max="4" width="15" customWidth="1"/>
    <col min="5" max="7" width="18" customWidth="1"/>
  </cols>
  <sheetData>
    <row r="1" ht="36" customHeight="1" spans="1:7" x14ac:dyDescent="0.25">
      <c r="A1" s="9" t="s">
        <v>72</v>
      </c>
      <c r="B1" s="9"/>
      <c r="C1" s="9"/>
      <c r="D1" s="9"/>
      <c r="E1" s="9"/>
      <c r="F1" s="9"/>
      <c r="G1" s="9"/>
    </row>
    <row r="2" ht="48" customHeight="1" spans="1:7" x14ac:dyDescent="0.25">
      <c r="A2" s="10" t="s">
        <v>73</v>
      </c>
      <c r="B2" s="10"/>
      <c r="C2" s="10"/>
      <c r="D2" s="10"/>
      <c r="E2" s="10"/>
      <c r="F2" s="10"/>
      <c r="G2" s="10"/>
    </row>
    <row r="3" spans="1:7" x14ac:dyDescent="0.25"/>
    <row r="4" spans="1:7" x14ac:dyDescent="0.25">
      <c r="A4" s="23" t="s">
        <v>74</v>
      </c>
      <c r="B4" s="35">
        <f>COUNT(B8:B207)</f>
        <v>4</v>
      </c>
      <c r="D4" s="23" t="s">
        <v>75</v>
      </c>
      <c r="E4" s="23"/>
      <c r="F4" s="35">
        <f>COUNTIF(D8:D207,"REPONER")</f>
        <v>1</v>
      </c>
    </row>
    <row r="5" spans="1:7" x14ac:dyDescent="0.25">
      <c r="A5" s="23" t="s">
        <v>76</v>
      </c>
      <c r="B5" s="19">
        <f>SUM(G8:G207)</f>
        <v>73200</v>
      </c>
      <c r="D5" s="23" t="s">
        <v>77</v>
      </c>
      <c r="E5" s="23"/>
      <c r="F5" s="35">
        <f>COUNTIF(D8:D207,"SIN STOCK")</f>
        <v>1</v>
      </c>
    </row>
    <row r="6" spans="1:7" x14ac:dyDescent="0.25"/>
    <row r="7" ht="62" customHeight="1" spans="1:7" x14ac:dyDescent="0.25">
      <c r="A7" s="16" t="s">
        <v>34</v>
      </c>
      <c r="B7" s="16" t="s">
        <v>78</v>
      </c>
      <c r="C7" s="16" t="s">
        <v>79</v>
      </c>
      <c r="D7" s="16" t="s">
        <v>80</v>
      </c>
      <c r="E7" s="16" t="s">
        <v>81</v>
      </c>
      <c r="F7" s="16" t="s">
        <v>82</v>
      </c>
      <c r="G7" s="16" t="s">
        <v>83</v>
      </c>
    </row>
    <row r="8" spans="1:7" x14ac:dyDescent="0.25">
      <c r="A8" s="17" t="s">
        <v>84</v>
      </c>
      <c r="B8" s="21">
        <v>4</v>
      </c>
      <c r="C8" s="21">
        <v>10</v>
      </c>
      <c r="D8" s="36" t="str">
        <f>IF(NOT(ISNUMBER(B8)),"",IF(B8&lt;=0,"SIN STOCK",IF(B8&lt;=SUM(C8),"REPONER","OK")))</f>
        <v>REPONER</v>
      </c>
      <c r="E8" s="37">
        <f>IF(OR(D8="REPONER",D8="SIN STOCK"),IF(SUM(C8)&lt;=0,"",SUM(C8)*2-B8),"")</f>
        <v>16</v>
      </c>
      <c r="F8" s="15">
        <v>3150</v>
      </c>
      <c r="G8" s="19">
        <f>IF(AND(ISNUMBER(B8),ISNUMBER(F8)),IF(B8&gt;0,ROUND(B8*F8,2),0),"")</f>
        <v>12600</v>
      </c>
    </row>
    <row r="9" spans="1:7" x14ac:dyDescent="0.25">
      <c r="A9" s="17" t="s">
        <v>85</v>
      </c>
      <c r="B9" s="21">
        <v>30</v>
      </c>
      <c r="C9" s="21">
        <v>12</v>
      </c>
      <c r="D9" s="36" t="str">
        <f>IF(NOT(ISNUMBER(B9)),"",IF(B9&lt;=0,"SIN STOCK",IF(B9&lt;=SUM(C9),"REPONER","OK")))</f>
        <v>OK</v>
      </c>
      <c r="E9" s="37" t="str">
        <f>IF(OR(D9="REPONER",D9="SIN STOCK"),IF(SUM(C9)&lt;=0,"",SUM(C9)*2-B9),"")</f>
        <v/>
      </c>
      <c r="F9" s="15">
        <v>900</v>
      </c>
      <c r="G9" s="19">
        <f>IF(AND(ISNUMBER(B9),ISNUMBER(F9)),IF(B9&gt;0,ROUND(B9*F9,2),0),"")</f>
        <v>27000</v>
      </c>
    </row>
    <row r="10" spans="1:7" x14ac:dyDescent="0.25">
      <c r="A10" s="17" t="s">
        <v>43</v>
      </c>
      <c r="B10" s="21">
        <v>0</v>
      </c>
      <c r="C10" s="21">
        <v>6</v>
      </c>
      <c r="D10" s="36" t="str">
        <f>IF(NOT(ISNUMBER(B10)),"",IF(B10&lt;=0,"SIN STOCK",IF(B10&lt;=SUM(C10),"REPONER","OK")))</f>
        <v>SIN STOCK</v>
      </c>
      <c r="E10" s="37">
        <f>IF(OR(D10="REPONER",D10="SIN STOCK"),IF(SUM(C10)&lt;=0,"",SUM(C10)*2-B10),"")</f>
        <v>12</v>
      </c>
      <c r="F10" s="15">
        <v>2100</v>
      </c>
      <c r="G10" s="19">
        <f>IF(AND(ISNUMBER(B10),ISNUMBER(F10)),IF(B10&gt;0,ROUND(B10*F10,2),0),"")</f>
        <v>0</v>
      </c>
    </row>
    <row r="11" spans="1:7" x14ac:dyDescent="0.25">
      <c r="A11" s="17" t="s">
        <v>42</v>
      </c>
      <c r="B11" s="21">
        <v>48</v>
      </c>
      <c r="C11" s="21">
        <v>24</v>
      </c>
      <c r="D11" s="36" t="str">
        <f>IF(NOT(ISNUMBER(B11)),"",IF(B11&lt;=0,"SIN STOCK",IF(B11&lt;=SUM(C11),"REPONER","OK")))</f>
        <v>OK</v>
      </c>
      <c r="E11" s="37" t="str">
        <f>IF(OR(D11="REPONER",D11="SIN STOCK"),IF(SUM(C11)&lt;=0,"",SUM(C11)*2-B11),"")</f>
        <v/>
      </c>
      <c r="F11" s="15">
        <v>700</v>
      </c>
      <c r="G11" s="19">
        <f>IF(AND(ISNUMBER(B11),ISNUMBER(F11)),IF(B11&gt;0,ROUND(B11*F11,2),0),"")</f>
        <v>33600</v>
      </c>
    </row>
    <row r="12" spans="1:7" x14ac:dyDescent="0.25">
      <c r="A12" s="21"/>
      <c r="B12" s="21"/>
      <c r="C12" s="21"/>
      <c r="D12" s="36" t="str">
        <f>IF(NOT(ISNUMBER(B12)),"",IF(B12&lt;=0,"SIN STOCK",IF(B12&lt;=SUM(C12),"REPONER","OK")))</f>
        <v/>
      </c>
      <c r="E12" s="37" t="str">
        <f>IF(OR(D12="REPONER",D12="SIN STOCK"),IF(SUM(C12)&lt;=0,"",SUM(C12)*2-B12),"")</f>
        <v/>
      </c>
      <c r="F12" s="15"/>
      <c r="G12" s="19" t="str">
        <f>IF(AND(ISNUMBER(B12),ISNUMBER(F12)),IF(B12&gt;0,ROUND(B12*F12,2),0),"")</f>
        <v/>
      </c>
    </row>
    <row r="13" spans="1:7" x14ac:dyDescent="0.25">
      <c r="A13" s="21"/>
      <c r="B13" s="21"/>
      <c r="C13" s="21"/>
      <c r="D13" s="36" t="str">
        <f>IF(NOT(ISNUMBER(B13)),"",IF(B13&lt;=0,"SIN STOCK",IF(B13&lt;=SUM(C13),"REPONER","OK")))</f>
        <v/>
      </c>
      <c r="E13" s="37" t="str">
        <f>IF(OR(D13="REPONER",D13="SIN STOCK"),IF(SUM(C13)&lt;=0,"",SUM(C13)*2-B13),"")</f>
        <v/>
      </c>
      <c r="F13" s="15"/>
      <c r="G13" s="19" t="str">
        <f>IF(AND(ISNUMBER(B13),ISNUMBER(F13)),IF(B13&gt;0,ROUND(B13*F13,2),0),"")</f>
        <v/>
      </c>
    </row>
    <row r="14" spans="1:7" x14ac:dyDescent="0.25">
      <c r="A14" s="21"/>
      <c r="B14" s="21"/>
      <c r="C14" s="21"/>
      <c r="D14" s="36" t="str">
        <f>IF(NOT(ISNUMBER(B14)),"",IF(B14&lt;=0,"SIN STOCK",IF(B14&lt;=SUM(C14),"REPONER","OK")))</f>
        <v/>
      </c>
      <c r="E14" s="37" t="str">
        <f>IF(OR(D14="REPONER",D14="SIN STOCK"),IF(SUM(C14)&lt;=0,"",SUM(C14)*2-B14),"")</f>
        <v/>
      </c>
      <c r="F14" s="15"/>
      <c r="G14" s="19" t="str">
        <f>IF(AND(ISNUMBER(B14),ISNUMBER(F14)),IF(B14&gt;0,ROUND(B14*F14,2),0),"")</f>
        <v/>
      </c>
    </row>
    <row r="15" spans="1:7" x14ac:dyDescent="0.25">
      <c r="A15" s="21"/>
      <c r="B15" s="21"/>
      <c r="C15" s="21"/>
      <c r="D15" s="36" t="str">
        <f>IF(NOT(ISNUMBER(B15)),"",IF(B15&lt;=0,"SIN STOCK",IF(B15&lt;=SUM(C15),"REPONER","OK")))</f>
        <v/>
      </c>
      <c r="E15" s="37" t="str">
        <f>IF(OR(D15="REPONER",D15="SIN STOCK"),IF(SUM(C15)&lt;=0,"",SUM(C15)*2-B15),"")</f>
        <v/>
      </c>
      <c r="F15" s="15"/>
      <c r="G15" s="19" t="str">
        <f>IF(AND(ISNUMBER(B15),ISNUMBER(F15)),IF(B15&gt;0,ROUND(B15*F15,2),0),"")</f>
        <v/>
      </c>
    </row>
    <row r="16" spans="1:7" x14ac:dyDescent="0.25">
      <c r="A16" s="21"/>
      <c r="B16" s="21"/>
      <c r="C16" s="21"/>
      <c r="D16" s="36" t="str">
        <f>IF(NOT(ISNUMBER(B16)),"",IF(B16&lt;=0,"SIN STOCK",IF(B16&lt;=SUM(C16),"REPONER","OK")))</f>
        <v/>
      </c>
      <c r="E16" s="37" t="str">
        <f>IF(OR(D16="REPONER",D16="SIN STOCK"),IF(SUM(C16)&lt;=0,"",SUM(C16)*2-B16),"")</f>
        <v/>
      </c>
      <c r="F16" s="15"/>
      <c r="G16" s="19" t="str">
        <f>IF(AND(ISNUMBER(B16),ISNUMBER(F16)),IF(B16&gt;0,ROUND(B16*F16,2),0),"")</f>
        <v/>
      </c>
    </row>
    <row r="17" spans="1:7" x14ac:dyDescent="0.25">
      <c r="A17" s="21"/>
      <c r="B17" s="21"/>
      <c r="C17" s="21"/>
      <c r="D17" s="36" t="str">
        <f>IF(NOT(ISNUMBER(B17)),"",IF(B17&lt;=0,"SIN STOCK",IF(B17&lt;=SUM(C17),"REPONER","OK")))</f>
        <v/>
      </c>
      <c r="E17" s="37" t="str">
        <f>IF(OR(D17="REPONER",D17="SIN STOCK"),IF(SUM(C17)&lt;=0,"",SUM(C17)*2-B17),"")</f>
        <v/>
      </c>
      <c r="F17" s="15"/>
      <c r="G17" s="19" t="str">
        <f>IF(AND(ISNUMBER(B17),ISNUMBER(F17)),IF(B17&gt;0,ROUND(B17*F17,2),0),"")</f>
        <v/>
      </c>
    </row>
    <row r="18" spans="1:7" x14ac:dyDescent="0.25">
      <c r="A18" s="21"/>
      <c r="B18" s="21"/>
      <c r="C18" s="21"/>
      <c r="D18" s="36" t="str">
        <f>IF(NOT(ISNUMBER(B18)),"",IF(B18&lt;=0,"SIN STOCK",IF(B18&lt;=SUM(C18),"REPONER","OK")))</f>
        <v/>
      </c>
      <c r="E18" s="37" t="str">
        <f>IF(OR(D18="REPONER",D18="SIN STOCK"),IF(SUM(C18)&lt;=0,"",SUM(C18)*2-B18),"")</f>
        <v/>
      </c>
      <c r="F18" s="15"/>
      <c r="G18" s="19" t="str">
        <f>IF(AND(ISNUMBER(B18),ISNUMBER(F18)),IF(B18&gt;0,ROUND(B18*F18,2),0),"")</f>
        <v/>
      </c>
    </row>
    <row r="19" spans="1:7" x14ac:dyDescent="0.25">
      <c r="A19" s="21"/>
      <c r="B19" s="21"/>
      <c r="C19" s="21"/>
      <c r="D19" s="36" t="str">
        <f>IF(NOT(ISNUMBER(B19)),"",IF(B19&lt;=0,"SIN STOCK",IF(B19&lt;=SUM(C19),"REPONER","OK")))</f>
        <v/>
      </c>
      <c r="E19" s="37" t="str">
        <f>IF(OR(D19="REPONER",D19="SIN STOCK"),IF(SUM(C19)&lt;=0,"",SUM(C19)*2-B19),"")</f>
        <v/>
      </c>
      <c r="F19" s="15"/>
      <c r="G19" s="19" t="str">
        <f>IF(AND(ISNUMBER(B19),ISNUMBER(F19)),IF(B19&gt;0,ROUND(B19*F19,2),0),"")</f>
        <v/>
      </c>
    </row>
    <row r="20" spans="1:7" x14ac:dyDescent="0.25">
      <c r="A20" s="21"/>
      <c r="B20" s="21"/>
      <c r="C20" s="21"/>
      <c r="D20" s="36" t="str">
        <f>IF(NOT(ISNUMBER(B20)),"",IF(B20&lt;=0,"SIN STOCK",IF(B20&lt;=SUM(C20),"REPONER","OK")))</f>
        <v/>
      </c>
      <c r="E20" s="37" t="str">
        <f>IF(OR(D20="REPONER",D20="SIN STOCK"),IF(SUM(C20)&lt;=0,"",SUM(C20)*2-B20),"")</f>
        <v/>
      </c>
      <c r="F20" s="15"/>
      <c r="G20" s="19" t="str">
        <f>IF(AND(ISNUMBER(B20),ISNUMBER(F20)),IF(B20&gt;0,ROUND(B20*F20,2),0),"")</f>
        <v/>
      </c>
    </row>
    <row r="21" spans="1:7" x14ac:dyDescent="0.25">
      <c r="A21" s="21"/>
      <c r="B21" s="21"/>
      <c r="C21" s="21"/>
      <c r="D21" s="36" t="str">
        <f>IF(NOT(ISNUMBER(B21)),"",IF(B21&lt;=0,"SIN STOCK",IF(B21&lt;=SUM(C21),"REPONER","OK")))</f>
        <v/>
      </c>
      <c r="E21" s="37" t="str">
        <f>IF(OR(D21="REPONER",D21="SIN STOCK"),IF(SUM(C21)&lt;=0,"",SUM(C21)*2-B21),"")</f>
        <v/>
      </c>
      <c r="F21" s="15"/>
      <c r="G21" s="19" t="str">
        <f>IF(AND(ISNUMBER(B21),ISNUMBER(F21)),IF(B21&gt;0,ROUND(B21*F21,2),0),"")</f>
        <v/>
      </c>
    </row>
    <row r="22" spans="1:7" x14ac:dyDescent="0.25">
      <c r="A22" s="21"/>
      <c r="B22" s="21"/>
      <c r="C22" s="21"/>
      <c r="D22" s="36" t="str">
        <f>IF(NOT(ISNUMBER(B22)),"",IF(B22&lt;=0,"SIN STOCK",IF(B22&lt;=SUM(C22),"REPONER","OK")))</f>
        <v/>
      </c>
      <c r="E22" s="37" t="str">
        <f>IF(OR(D22="REPONER",D22="SIN STOCK"),IF(SUM(C22)&lt;=0,"",SUM(C22)*2-B22),"")</f>
        <v/>
      </c>
      <c r="F22" s="15"/>
      <c r="G22" s="19" t="str">
        <f>IF(AND(ISNUMBER(B22),ISNUMBER(F22)),IF(B22&gt;0,ROUND(B22*F22,2),0),"")</f>
        <v/>
      </c>
    </row>
    <row r="23" spans="1:7" x14ac:dyDescent="0.25">
      <c r="A23" s="21"/>
      <c r="B23" s="21"/>
      <c r="C23" s="21"/>
      <c r="D23" s="36" t="str">
        <f>IF(NOT(ISNUMBER(B23)),"",IF(B23&lt;=0,"SIN STOCK",IF(B23&lt;=SUM(C23),"REPONER","OK")))</f>
        <v/>
      </c>
      <c r="E23" s="37" t="str">
        <f>IF(OR(D23="REPONER",D23="SIN STOCK"),IF(SUM(C23)&lt;=0,"",SUM(C23)*2-B23),"")</f>
        <v/>
      </c>
      <c r="F23" s="15"/>
      <c r="G23" s="19" t="str">
        <f>IF(AND(ISNUMBER(B23),ISNUMBER(F23)),IF(B23&gt;0,ROUND(B23*F23,2),0),"")</f>
        <v/>
      </c>
    </row>
    <row r="24" spans="1:7" x14ac:dyDescent="0.25">
      <c r="A24" s="21"/>
      <c r="B24" s="21"/>
      <c r="C24" s="21"/>
      <c r="D24" s="36" t="str">
        <f>IF(NOT(ISNUMBER(B24)),"",IF(B24&lt;=0,"SIN STOCK",IF(B24&lt;=SUM(C24),"REPONER","OK")))</f>
        <v/>
      </c>
      <c r="E24" s="37" t="str">
        <f>IF(OR(D24="REPONER",D24="SIN STOCK"),IF(SUM(C24)&lt;=0,"",SUM(C24)*2-B24),"")</f>
        <v/>
      </c>
      <c r="F24" s="15"/>
      <c r="G24" s="19" t="str">
        <f>IF(AND(ISNUMBER(B24),ISNUMBER(F24)),IF(B24&gt;0,ROUND(B24*F24,2),0),"")</f>
        <v/>
      </c>
    </row>
    <row r="25" spans="1:7" x14ac:dyDescent="0.25">
      <c r="A25" s="21"/>
      <c r="B25" s="21"/>
      <c r="C25" s="21"/>
      <c r="D25" s="36" t="str">
        <f>IF(NOT(ISNUMBER(B25)),"",IF(B25&lt;=0,"SIN STOCK",IF(B25&lt;=SUM(C25),"REPONER","OK")))</f>
        <v/>
      </c>
      <c r="E25" s="37" t="str">
        <f>IF(OR(D25="REPONER",D25="SIN STOCK"),IF(SUM(C25)&lt;=0,"",SUM(C25)*2-B25),"")</f>
        <v/>
      </c>
      <c r="F25" s="15"/>
      <c r="G25" s="19" t="str">
        <f>IF(AND(ISNUMBER(B25),ISNUMBER(F25)),IF(B25&gt;0,ROUND(B25*F25,2),0),"")</f>
        <v/>
      </c>
    </row>
    <row r="26" spans="1:7" x14ac:dyDescent="0.25">
      <c r="A26" s="21"/>
      <c r="B26" s="21"/>
      <c r="C26" s="21"/>
      <c r="D26" s="36" t="str">
        <f>IF(NOT(ISNUMBER(B26)),"",IF(B26&lt;=0,"SIN STOCK",IF(B26&lt;=SUM(C26),"REPONER","OK")))</f>
        <v/>
      </c>
      <c r="E26" s="37" t="str">
        <f>IF(OR(D26="REPONER",D26="SIN STOCK"),IF(SUM(C26)&lt;=0,"",SUM(C26)*2-B26),"")</f>
        <v/>
      </c>
      <c r="F26" s="15"/>
      <c r="G26" s="19" t="str">
        <f>IF(AND(ISNUMBER(B26),ISNUMBER(F26)),IF(B26&gt;0,ROUND(B26*F26,2),0),"")</f>
        <v/>
      </c>
    </row>
    <row r="27" spans="1:7" x14ac:dyDescent="0.25">
      <c r="A27" s="21"/>
      <c r="B27" s="21"/>
      <c r="C27" s="21"/>
      <c r="D27" s="36" t="str">
        <f>IF(NOT(ISNUMBER(B27)),"",IF(B27&lt;=0,"SIN STOCK",IF(B27&lt;=SUM(C27),"REPONER","OK")))</f>
        <v/>
      </c>
      <c r="E27" s="37" t="str">
        <f>IF(OR(D27="REPONER",D27="SIN STOCK"),IF(SUM(C27)&lt;=0,"",SUM(C27)*2-B27),"")</f>
        <v/>
      </c>
      <c r="F27" s="15"/>
      <c r="G27" s="19" t="str">
        <f>IF(AND(ISNUMBER(B27),ISNUMBER(F27)),IF(B27&gt;0,ROUND(B27*F27,2),0),"")</f>
        <v/>
      </c>
    </row>
    <row r="28" spans="1:7" x14ac:dyDescent="0.25">
      <c r="A28" s="21"/>
      <c r="B28" s="21"/>
      <c r="C28" s="21"/>
      <c r="D28" s="36" t="str">
        <f>IF(NOT(ISNUMBER(B28)),"",IF(B28&lt;=0,"SIN STOCK",IF(B28&lt;=SUM(C28),"REPONER","OK")))</f>
        <v/>
      </c>
      <c r="E28" s="37" t="str">
        <f>IF(OR(D28="REPONER",D28="SIN STOCK"),IF(SUM(C28)&lt;=0,"",SUM(C28)*2-B28),"")</f>
        <v/>
      </c>
      <c r="F28" s="15"/>
      <c r="G28" s="19" t="str">
        <f>IF(AND(ISNUMBER(B28),ISNUMBER(F28)),IF(B28&gt;0,ROUND(B28*F28,2),0),"")</f>
        <v/>
      </c>
    </row>
    <row r="29" spans="1:7" x14ac:dyDescent="0.25">
      <c r="A29" s="21"/>
      <c r="B29" s="21"/>
      <c r="C29" s="21"/>
      <c r="D29" s="36" t="str">
        <f>IF(NOT(ISNUMBER(B29)),"",IF(B29&lt;=0,"SIN STOCK",IF(B29&lt;=SUM(C29),"REPONER","OK")))</f>
        <v/>
      </c>
      <c r="E29" s="37" t="str">
        <f>IF(OR(D29="REPONER",D29="SIN STOCK"),IF(SUM(C29)&lt;=0,"",SUM(C29)*2-B29),"")</f>
        <v/>
      </c>
      <c r="F29" s="15"/>
      <c r="G29" s="19" t="str">
        <f>IF(AND(ISNUMBER(B29),ISNUMBER(F29)),IF(B29&gt;0,ROUND(B29*F29,2),0),"")</f>
        <v/>
      </c>
    </row>
    <row r="30" spans="1:7" x14ac:dyDescent="0.25">
      <c r="A30" s="21"/>
      <c r="B30" s="21"/>
      <c r="C30" s="21"/>
      <c r="D30" s="36" t="str">
        <f>IF(NOT(ISNUMBER(B30)),"",IF(B30&lt;=0,"SIN STOCK",IF(B30&lt;=SUM(C30),"REPONER","OK")))</f>
        <v/>
      </c>
      <c r="E30" s="37" t="str">
        <f>IF(OR(D30="REPONER",D30="SIN STOCK"),IF(SUM(C30)&lt;=0,"",SUM(C30)*2-B30),"")</f>
        <v/>
      </c>
      <c r="F30" s="15"/>
      <c r="G30" s="19" t="str">
        <f>IF(AND(ISNUMBER(B30),ISNUMBER(F30)),IF(B30&gt;0,ROUND(B30*F30,2),0),"")</f>
        <v/>
      </c>
    </row>
    <row r="31" spans="1:7" x14ac:dyDescent="0.25">
      <c r="A31" s="21"/>
      <c r="B31" s="21"/>
      <c r="C31" s="21"/>
      <c r="D31" s="36" t="str">
        <f>IF(NOT(ISNUMBER(B31)),"",IF(B31&lt;=0,"SIN STOCK",IF(B31&lt;=SUM(C31),"REPONER","OK")))</f>
        <v/>
      </c>
      <c r="E31" s="37" t="str">
        <f>IF(OR(D31="REPONER",D31="SIN STOCK"),IF(SUM(C31)&lt;=0,"",SUM(C31)*2-B31),"")</f>
        <v/>
      </c>
      <c r="F31" s="15"/>
      <c r="G31" s="19" t="str">
        <f>IF(AND(ISNUMBER(B31),ISNUMBER(F31)),IF(B31&gt;0,ROUND(B31*F31,2),0),"")</f>
        <v/>
      </c>
    </row>
    <row r="32" spans="1:7" x14ac:dyDescent="0.25">
      <c r="A32" s="21"/>
      <c r="B32" s="21"/>
      <c r="C32" s="21"/>
      <c r="D32" s="36" t="str">
        <f>IF(NOT(ISNUMBER(B32)),"",IF(B32&lt;=0,"SIN STOCK",IF(B32&lt;=SUM(C32),"REPONER","OK")))</f>
        <v/>
      </c>
      <c r="E32" s="37" t="str">
        <f>IF(OR(D32="REPONER",D32="SIN STOCK"),IF(SUM(C32)&lt;=0,"",SUM(C32)*2-B32),"")</f>
        <v/>
      </c>
      <c r="F32" s="15"/>
      <c r="G32" s="19" t="str">
        <f>IF(AND(ISNUMBER(B32),ISNUMBER(F32)),IF(B32&gt;0,ROUND(B32*F32,2),0),"")</f>
        <v/>
      </c>
    </row>
    <row r="33" spans="1:7" x14ac:dyDescent="0.25">
      <c r="A33" s="21"/>
      <c r="B33" s="21"/>
      <c r="C33" s="21"/>
      <c r="D33" s="36" t="str">
        <f>IF(NOT(ISNUMBER(B33)),"",IF(B33&lt;=0,"SIN STOCK",IF(B33&lt;=SUM(C33),"REPONER","OK")))</f>
        <v/>
      </c>
      <c r="E33" s="37" t="str">
        <f>IF(OR(D33="REPONER",D33="SIN STOCK"),IF(SUM(C33)&lt;=0,"",SUM(C33)*2-B33),"")</f>
        <v/>
      </c>
      <c r="F33" s="15"/>
      <c r="G33" s="19" t="str">
        <f>IF(AND(ISNUMBER(B33),ISNUMBER(F33)),IF(B33&gt;0,ROUND(B33*F33,2),0),"")</f>
        <v/>
      </c>
    </row>
    <row r="34" spans="1:7" x14ac:dyDescent="0.25">
      <c r="A34" s="21"/>
      <c r="B34" s="21"/>
      <c r="C34" s="21"/>
      <c r="D34" s="36" t="str">
        <f>IF(NOT(ISNUMBER(B34)),"",IF(B34&lt;=0,"SIN STOCK",IF(B34&lt;=SUM(C34),"REPONER","OK")))</f>
        <v/>
      </c>
      <c r="E34" s="37" t="str">
        <f>IF(OR(D34="REPONER",D34="SIN STOCK"),IF(SUM(C34)&lt;=0,"",SUM(C34)*2-B34),"")</f>
        <v/>
      </c>
      <c r="F34" s="15"/>
      <c r="G34" s="19" t="str">
        <f>IF(AND(ISNUMBER(B34),ISNUMBER(F34)),IF(B34&gt;0,ROUND(B34*F34,2),0),"")</f>
        <v/>
      </c>
    </row>
    <row r="35" spans="1:7" x14ac:dyDescent="0.25">
      <c r="A35" s="21"/>
      <c r="B35" s="21"/>
      <c r="C35" s="21"/>
      <c r="D35" s="36" t="str">
        <f>IF(NOT(ISNUMBER(B35)),"",IF(B35&lt;=0,"SIN STOCK",IF(B35&lt;=SUM(C35),"REPONER","OK")))</f>
        <v/>
      </c>
      <c r="E35" s="37" t="str">
        <f>IF(OR(D35="REPONER",D35="SIN STOCK"),IF(SUM(C35)&lt;=0,"",SUM(C35)*2-B35),"")</f>
        <v/>
      </c>
      <c r="F35" s="15"/>
      <c r="G35" s="19" t="str">
        <f>IF(AND(ISNUMBER(B35),ISNUMBER(F35)),IF(B35&gt;0,ROUND(B35*F35,2),0),"")</f>
        <v/>
      </c>
    </row>
    <row r="36" spans="1:7" x14ac:dyDescent="0.25">
      <c r="A36" s="21"/>
      <c r="B36" s="21"/>
      <c r="C36" s="21"/>
      <c r="D36" s="36" t="str">
        <f>IF(NOT(ISNUMBER(B36)),"",IF(B36&lt;=0,"SIN STOCK",IF(B36&lt;=SUM(C36),"REPONER","OK")))</f>
        <v/>
      </c>
      <c r="E36" s="37" t="str">
        <f>IF(OR(D36="REPONER",D36="SIN STOCK"),IF(SUM(C36)&lt;=0,"",SUM(C36)*2-B36),"")</f>
        <v/>
      </c>
      <c r="F36" s="15"/>
      <c r="G36" s="19" t="str">
        <f>IF(AND(ISNUMBER(B36),ISNUMBER(F36)),IF(B36&gt;0,ROUND(B36*F36,2),0),"")</f>
        <v/>
      </c>
    </row>
    <row r="37" spans="1:7" x14ac:dyDescent="0.25">
      <c r="A37" s="21"/>
      <c r="B37" s="21"/>
      <c r="C37" s="21"/>
      <c r="D37" s="36" t="str">
        <f>IF(NOT(ISNUMBER(B37)),"",IF(B37&lt;=0,"SIN STOCK",IF(B37&lt;=SUM(C37),"REPONER","OK")))</f>
        <v/>
      </c>
      <c r="E37" s="37" t="str">
        <f>IF(OR(D37="REPONER",D37="SIN STOCK"),IF(SUM(C37)&lt;=0,"",SUM(C37)*2-B37),"")</f>
        <v/>
      </c>
      <c r="F37" s="15"/>
      <c r="G37" s="19" t="str">
        <f>IF(AND(ISNUMBER(B37),ISNUMBER(F37)),IF(B37&gt;0,ROUND(B37*F37,2),0),"")</f>
        <v/>
      </c>
    </row>
    <row r="38" spans="1:7" x14ac:dyDescent="0.25">
      <c r="A38" s="21"/>
      <c r="B38" s="21"/>
      <c r="C38" s="21"/>
      <c r="D38" s="36" t="str">
        <f>IF(NOT(ISNUMBER(B38)),"",IF(B38&lt;=0,"SIN STOCK",IF(B38&lt;=SUM(C38),"REPONER","OK")))</f>
        <v/>
      </c>
      <c r="E38" s="37" t="str">
        <f>IF(OR(D38="REPONER",D38="SIN STOCK"),IF(SUM(C38)&lt;=0,"",SUM(C38)*2-B38),"")</f>
        <v/>
      </c>
      <c r="F38" s="15"/>
      <c r="G38" s="19" t="str">
        <f>IF(AND(ISNUMBER(B38),ISNUMBER(F38)),IF(B38&gt;0,ROUND(B38*F38,2),0),"")</f>
        <v/>
      </c>
    </row>
    <row r="39" spans="1:7" x14ac:dyDescent="0.25">
      <c r="A39" s="21"/>
      <c r="B39" s="21"/>
      <c r="C39" s="21"/>
      <c r="D39" s="36" t="str">
        <f>IF(NOT(ISNUMBER(B39)),"",IF(B39&lt;=0,"SIN STOCK",IF(B39&lt;=SUM(C39),"REPONER","OK")))</f>
        <v/>
      </c>
      <c r="E39" s="37" t="str">
        <f>IF(OR(D39="REPONER",D39="SIN STOCK"),IF(SUM(C39)&lt;=0,"",SUM(C39)*2-B39),"")</f>
        <v/>
      </c>
      <c r="F39" s="15"/>
      <c r="G39" s="19" t="str">
        <f>IF(AND(ISNUMBER(B39),ISNUMBER(F39)),IF(B39&gt;0,ROUND(B39*F39,2),0),"")</f>
        <v/>
      </c>
    </row>
    <row r="40" spans="1:7" x14ac:dyDescent="0.25">
      <c r="A40" s="21"/>
      <c r="B40" s="21"/>
      <c r="C40" s="21"/>
      <c r="D40" s="36" t="str">
        <f>IF(NOT(ISNUMBER(B40)),"",IF(B40&lt;=0,"SIN STOCK",IF(B40&lt;=SUM(C40),"REPONER","OK")))</f>
        <v/>
      </c>
      <c r="E40" s="37" t="str">
        <f>IF(OR(D40="REPONER",D40="SIN STOCK"),IF(SUM(C40)&lt;=0,"",SUM(C40)*2-B40),"")</f>
        <v/>
      </c>
      <c r="F40" s="15"/>
      <c r="G40" s="19" t="str">
        <f>IF(AND(ISNUMBER(B40),ISNUMBER(F40)),IF(B40&gt;0,ROUND(B40*F40,2),0),"")</f>
        <v/>
      </c>
    </row>
    <row r="41" spans="1:7" x14ac:dyDescent="0.25">
      <c r="A41" s="21"/>
      <c r="B41" s="21"/>
      <c r="C41" s="21"/>
      <c r="D41" s="36" t="str">
        <f>IF(NOT(ISNUMBER(B41)),"",IF(B41&lt;=0,"SIN STOCK",IF(B41&lt;=SUM(C41),"REPONER","OK")))</f>
        <v/>
      </c>
      <c r="E41" s="37" t="str">
        <f>IF(OR(D41="REPONER",D41="SIN STOCK"),IF(SUM(C41)&lt;=0,"",SUM(C41)*2-B41),"")</f>
        <v/>
      </c>
      <c r="F41" s="15"/>
      <c r="G41" s="19" t="str">
        <f>IF(AND(ISNUMBER(B41),ISNUMBER(F41)),IF(B41&gt;0,ROUND(B41*F41,2),0),"")</f>
        <v/>
      </c>
    </row>
    <row r="42" spans="1:7" x14ac:dyDescent="0.25">
      <c r="A42" s="21"/>
      <c r="B42" s="21"/>
      <c r="C42" s="21"/>
      <c r="D42" s="36" t="str">
        <f>IF(NOT(ISNUMBER(B42)),"",IF(B42&lt;=0,"SIN STOCK",IF(B42&lt;=SUM(C42),"REPONER","OK")))</f>
        <v/>
      </c>
      <c r="E42" s="37" t="str">
        <f>IF(OR(D42="REPONER",D42="SIN STOCK"),IF(SUM(C42)&lt;=0,"",SUM(C42)*2-B42),"")</f>
        <v/>
      </c>
      <c r="F42" s="15"/>
      <c r="G42" s="19" t="str">
        <f>IF(AND(ISNUMBER(B42),ISNUMBER(F42)),IF(B42&gt;0,ROUND(B42*F42,2),0),"")</f>
        <v/>
      </c>
    </row>
    <row r="43" spans="1:7" x14ac:dyDescent="0.25">
      <c r="A43" s="21"/>
      <c r="B43" s="21"/>
      <c r="C43" s="21"/>
      <c r="D43" s="36" t="str">
        <f>IF(NOT(ISNUMBER(B43)),"",IF(B43&lt;=0,"SIN STOCK",IF(B43&lt;=SUM(C43),"REPONER","OK")))</f>
        <v/>
      </c>
      <c r="E43" s="37" t="str">
        <f>IF(OR(D43="REPONER",D43="SIN STOCK"),IF(SUM(C43)&lt;=0,"",SUM(C43)*2-B43),"")</f>
        <v/>
      </c>
      <c r="F43" s="15"/>
      <c r="G43" s="19" t="str">
        <f>IF(AND(ISNUMBER(B43),ISNUMBER(F43)),IF(B43&gt;0,ROUND(B43*F43,2),0),"")</f>
        <v/>
      </c>
    </row>
    <row r="44" spans="1:7" x14ac:dyDescent="0.25">
      <c r="A44" s="21"/>
      <c r="B44" s="21"/>
      <c r="C44" s="21"/>
      <c r="D44" s="36" t="str">
        <f>IF(NOT(ISNUMBER(B44)),"",IF(B44&lt;=0,"SIN STOCK",IF(B44&lt;=SUM(C44),"REPONER","OK")))</f>
        <v/>
      </c>
      <c r="E44" s="37" t="str">
        <f>IF(OR(D44="REPONER",D44="SIN STOCK"),IF(SUM(C44)&lt;=0,"",SUM(C44)*2-B44),"")</f>
        <v/>
      </c>
      <c r="F44" s="15"/>
      <c r="G44" s="19" t="str">
        <f>IF(AND(ISNUMBER(B44),ISNUMBER(F44)),IF(B44&gt;0,ROUND(B44*F44,2),0),"")</f>
        <v/>
      </c>
    </row>
    <row r="45" spans="1:7" x14ac:dyDescent="0.25">
      <c r="A45" s="21"/>
      <c r="B45" s="21"/>
      <c r="C45" s="21"/>
      <c r="D45" s="36" t="str">
        <f>IF(NOT(ISNUMBER(B45)),"",IF(B45&lt;=0,"SIN STOCK",IF(B45&lt;=SUM(C45),"REPONER","OK")))</f>
        <v/>
      </c>
      <c r="E45" s="37" t="str">
        <f>IF(OR(D45="REPONER",D45="SIN STOCK"),IF(SUM(C45)&lt;=0,"",SUM(C45)*2-B45),"")</f>
        <v/>
      </c>
      <c r="F45" s="15"/>
      <c r="G45" s="19" t="str">
        <f>IF(AND(ISNUMBER(B45),ISNUMBER(F45)),IF(B45&gt;0,ROUND(B45*F45,2),0),"")</f>
        <v/>
      </c>
    </row>
    <row r="46" spans="1:7" x14ac:dyDescent="0.25">
      <c r="A46" s="21"/>
      <c r="B46" s="21"/>
      <c r="C46" s="21"/>
      <c r="D46" s="36" t="str">
        <f>IF(NOT(ISNUMBER(B46)),"",IF(B46&lt;=0,"SIN STOCK",IF(B46&lt;=SUM(C46),"REPONER","OK")))</f>
        <v/>
      </c>
      <c r="E46" s="37" t="str">
        <f>IF(OR(D46="REPONER",D46="SIN STOCK"),IF(SUM(C46)&lt;=0,"",SUM(C46)*2-B46),"")</f>
        <v/>
      </c>
      <c r="F46" s="15"/>
      <c r="G46" s="19" t="str">
        <f>IF(AND(ISNUMBER(B46),ISNUMBER(F46)),IF(B46&gt;0,ROUND(B46*F46,2),0),"")</f>
        <v/>
      </c>
    </row>
    <row r="47" spans="1:7" x14ac:dyDescent="0.25">
      <c r="A47" s="21"/>
      <c r="B47" s="21"/>
      <c r="C47" s="21"/>
      <c r="D47" s="36" t="str">
        <f>IF(NOT(ISNUMBER(B47)),"",IF(B47&lt;=0,"SIN STOCK",IF(B47&lt;=SUM(C47),"REPONER","OK")))</f>
        <v/>
      </c>
      <c r="E47" s="37" t="str">
        <f>IF(OR(D47="REPONER",D47="SIN STOCK"),IF(SUM(C47)&lt;=0,"",SUM(C47)*2-B47),"")</f>
        <v/>
      </c>
      <c r="F47" s="15"/>
      <c r="G47" s="19" t="str">
        <f>IF(AND(ISNUMBER(B47),ISNUMBER(F47)),IF(B47&gt;0,ROUND(B47*F47,2),0),"")</f>
        <v/>
      </c>
    </row>
    <row r="48" spans="1:7" x14ac:dyDescent="0.25">
      <c r="A48" s="21"/>
      <c r="B48" s="21"/>
      <c r="C48" s="21"/>
      <c r="D48" s="36" t="str">
        <f>IF(NOT(ISNUMBER(B48)),"",IF(B48&lt;=0,"SIN STOCK",IF(B48&lt;=SUM(C48),"REPONER","OK")))</f>
        <v/>
      </c>
      <c r="E48" s="37" t="str">
        <f>IF(OR(D48="REPONER",D48="SIN STOCK"),IF(SUM(C48)&lt;=0,"",SUM(C48)*2-B48),"")</f>
        <v/>
      </c>
      <c r="F48" s="15"/>
      <c r="G48" s="19" t="str">
        <f>IF(AND(ISNUMBER(B48),ISNUMBER(F48)),IF(B48&gt;0,ROUND(B48*F48,2),0),"")</f>
        <v/>
      </c>
    </row>
    <row r="49" spans="1:7" x14ac:dyDescent="0.25">
      <c r="A49" s="21"/>
      <c r="B49" s="21"/>
      <c r="C49" s="21"/>
      <c r="D49" s="36" t="str">
        <f>IF(NOT(ISNUMBER(B49)),"",IF(B49&lt;=0,"SIN STOCK",IF(B49&lt;=SUM(C49),"REPONER","OK")))</f>
        <v/>
      </c>
      <c r="E49" s="37" t="str">
        <f>IF(OR(D49="REPONER",D49="SIN STOCK"),IF(SUM(C49)&lt;=0,"",SUM(C49)*2-B49),"")</f>
        <v/>
      </c>
      <c r="F49" s="15"/>
      <c r="G49" s="19" t="str">
        <f>IF(AND(ISNUMBER(B49),ISNUMBER(F49)),IF(B49&gt;0,ROUND(B49*F49,2),0),"")</f>
        <v/>
      </c>
    </row>
    <row r="50" spans="1:7" x14ac:dyDescent="0.25">
      <c r="A50" s="21"/>
      <c r="B50" s="21"/>
      <c r="C50" s="21"/>
      <c r="D50" s="36" t="str">
        <f>IF(NOT(ISNUMBER(B50)),"",IF(B50&lt;=0,"SIN STOCK",IF(B50&lt;=SUM(C50),"REPONER","OK")))</f>
        <v/>
      </c>
      <c r="E50" s="37" t="str">
        <f>IF(OR(D50="REPONER",D50="SIN STOCK"),IF(SUM(C50)&lt;=0,"",SUM(C50)*2-B50),"")</f>
        <v/>
      </c>
      <c r="F50" s="15"/>
      <c r="G50" s="19" t="str">
        <f>IF(AND(ISNUMBER(B50),ISNUMBER(F50)),IF(B50&gt;0,ROUND(B50*F50,2),0),"")</f>
        <v/>
      </c>
    </row>
    <row r="51" spans="1:7" x14ac:dyDescent="0.25">
      <c r="A51" s="21"/>
      <c r="B51" s="21"/>
      <c r="C51" s="21"/>
      <c r="D51" s="36" t="str">
        <f>IF(NOT(ISNUMBER(B51)),"",IF(B51&lt;=0,"SIN STOCK",IF(B51&lt;=SUM(C51),"REPONER","OK")))</f>
        <v/>
      </c>
      <c r="E51" s="37" t="str">
        <f>IF(OR(D51="REPONER",D51="SIN STOCK"),IF(SUM(C51)&lt;=0,"",SUM(C51)*2-B51),"")</f>
        <v/>
      </c>
      <c r="F51" s="15"/>
      <c r="G51" s="19" t="str">
        <f>IF(AND(ISNUMBER(B51),ISNUMBER(F51)),IF(B51&gt;0,ROUND(B51*F51,2),0),"")</f>
        <v/>
      </c>
    </row>
    <row r="52" spans="1:7" x14ac:dyDescent="0.25">
      <c r="A52" s="21"/>
      <c r="B52" s="21"/>
      <c r="C52" s="21"/>
      <c r="D52" s="36" t="str">
        <f>IF(NOT(ISNUMBER(B52)),"",IF(B52&lt;=0,"SIN STOCK",IF(B52&lt;=SUM(C52),"REPONER","OK")))</f>
        <v/>
      </c>
      <c r="E52" s="37" t="str">
        <f>IF(OR(D52="REPONER",D52="SIN STOCK"),IF(SUM(C52)&lt;=0,"",SUM(C52)*2-B52),"")</f>
        <v/>
      </c>
      <c r="F52" s="15"/>
      <c r="G52" s="19" t="str">
        <f>IF(AND(ISNUMBER(B52),ISNUMBER(F52)),IF(B52&gt;0,ROUND(B52*F52,2),0),"")</f>
        <v/>
      </c>
    </row>
    <row r="53" spans="1:7" x14ac:dyDescent="0.25">
      <c r="A53" s="21"/>
      <c r="B53" s="21"/>
      <c r="C53" s="21"/>
      <c r="D53" s="36" t="str">
        <f>IF(NOT(ISNUMBER(B53)),"",IF(B53&lt;=0,"SIN STOCK",IF(B53&lt;=SUM(C53),"REPONER","OK")))</f>
        <v/>
      </c>
      <c r="E53" s="37" t="str">
        <f>IF(OR(D53="REPONER",D53="SIN STOCK"),IF(SUM(C53)&lt;=0,"",SUM(C53)*2-B53),"")</f>
        <v/>
      </c>
      <c r="F53" s="15"/>
      <c r="G53" s="19" t="str">
        <f>IF(AND(ISNUMBER(B53),ISNUMBER(F53)),IF(B53&gt;0,ROUND(B53*F53,2),0),"")</f>
        <v/>
      </c>
    </row>
    <row r="54" spans="1:7" x14ac:dyDescent="0.25">
      <c r="A54" s="21"/>
      <c r="B54" s="21"/>
      <c r="C54" s="21"/>
      <c r="D54" s="36" t="str">
        <f>IF(NOT(ISNUMBER(B54)),"",IF(B54&lt;=0,"SIN STOCK",IF(B54&lt;=SUM(C54),"REPONER","OK")))</f>
        <v/>
      </c>
      <c r="E54" s="37" t="str">
        <f>IF(OR(D54="REPONER",D54="SIN STOCK"),IF(SUM(C54)&lt;=0,"",SUM(C54)*2-B54),"")</f>
        <v/>
      </c>
      <c r="F54" s="15"/>
      <c r="G54" s="19" t="str">
        <f>IF(AND(ISNUMBER(B54),ISNUMBER(F54)),IF(B54&gt;0,ROUND(B54*F54,2),0),"")</f>
        <v/>
      </c>
    </row>
    <row r="55" spans="1:7" x14ac:dyDescent="0.25">
      <c r="A55" s="21"/>
      <c r="B55" s="21"/>
      <c r="C55" s="21"/>
      <c r="D55" s="36" t="str">
        <f>IF(NOT(ISNUMBER(B55)),"",IF(B55&lt;=0,"SIN STOCK",IF(B55&lt;=SUM(C55),"REPONER","OK")))</f>
        <v/>
      </c>
      <c r="E55" s="37" t="str">
        <f>IF(OR(D55="REPONER",D55="SIN STOCK"),IF(SUM(C55)&lt;=0,"",SUM(C55)*2-B55),"")</f>
        <v/>
      </c>
      <c r="F55" s="15"/>
      <c r="G55" s="19" t="str">
        <f>IF(AND(ISNUMBER(B55),ISNUMBER(F55)),IF(B55&gt;0,ROUND(B55*F55,2),0),"")</f>
        <v/>
      </c>
    </row>
    <row r="56" spans="1:7" x14ac:dyDescent="0.25">
      <c r="A56" s="21"/>
      <c r="B56" s="21"/>
      <c r="C56" s="21"/>
      <c r="D56" s="36" t="str">
        <f>IF(NOT(ISNUMBER(B56)),"",IF(B56&lt;=0,"SIN STOCK",IF(B56&lt;=SUM(C56),"REPONER","OK")))</f>
        <v/>
      </c>
      <c r="E56" s="37" t="str">
        <f>IF(OR(D56="REPONER",D56="SIN STOCK"),IF(SUM(C56)&lt;=0,"",SUM(C56)*2-B56),"")</f>
        <v/>
      </c>
      <c r="F56" s="15"/>
      <c r="G56" s="19" t="str">
        <f>IF(AND(ISNUMBER(B56),ISNUMBER(F56)),IF(B56&gt;0,ROUND(B56*F56,2),0),"")</f>
        <v/>
      </c>
    </row>
    <row r="57" spans="1:7" x14ac:dyDescent="0.25">
      <c r="A57" s="21"/>
      <c r="B57" s="21"/>
      <c r="C57" s="21"/>
      <c r="D57" s="36" t="str">
        <f>IF(NOT(ISNUMBER(B57)),"",IF(B57&lt;=0,"SIN STOCK",IF(B57&lt;=SUM(C57),"REPONER","OK")))</f>
        <v/>
      </c>
      <c r="E57" s="37" t="str">
        <f>IF(OR(D57="REPONER",D57="SIN STOCK"),IF(SUM(C57)&lt;=0,"",SUM(C57)*2-B57),"")</f>
        <v/>
      </c>
      <c r="F57" s="15"/>
      <c r="G57" s="19" t="str">
        <f>IF(AND(ISNUMBER(B57),ISNUMBER(F57)),IF(B57&gt;0,ROUND(B57*F57,2),0),"")</f>
        <v/>
      </c>
    </row>
    <row r="58" spans="1:7" x14ac:dyDescent="0.25">
      <c r="A58" s="21"/>
      <c r="B58" s="21"/>
      <c r="C58" s="21"/>
      <c r="D58" s="36" t="str">
        <f>IF(NOT(ISNUMBER(B58)),"",IF(B58&lt;=0,"SIN STOCK",IF(B58&lt;=SUM(C58),"REPONER","OK")))</f>
        <v/>
      </c>
      <c r="E58" s="37" t="str">
        <f>IF(OR(D58="REPONER",D58="SIN STOCK"),IF(SUM(C58)&lt;=0,"",SUM(C58)*2-B58),"")</f>
        <v/>
      </c>
      <c r="F58" s="15"/>
      <c r="G58" s="19" t="str">
        <f>IF(AND(ISNUMBER(B58),ISNUMBER(F58)),IF(B58&gt;0,ROUND(B58*F58,2),0),"")</f>
        <v/>
      </c>
    </row>
    <row r="59" spans="1:7" x14ac:dyDescent="0.25">
      <c r="A59" s="21"/>
      <c r="B59" s="21"/>
      <c r="C59" s="21"/>
      <c r="D59" s="36" t="str">
        <f>IF(NOT(ISNUMBER(B59)),"",IF(B59&lt;=0,"SIN STOCK",IF(B59&lt;=SUM(C59),"REPONER","OK")))</f>
        <v/>
      </c>
      <c r="E59" s="37" t="str">
        <f>IF(OR(D59="REPONER",D59="SIN STOCK"),IF(SUM(C59)&lt;=0,"",SUM(C59)*2-B59),"")</f>
        <v/>
      </c>
      <c r="F59" s="15"/>
      <c r="G59" s="19" t="str">
        <f>IF(AND(ISNUMBER(B59),ISNUMBER(F59)),IF(B59&gt;0,ROUND(B59*F59,2),0),"")</f>
        <v/>
      </c>
    </row>
    <row r="60" spans="1:7" x14ac:dyDescent="0.25">
      <c r="A60" s="21"/>
      <c r="B60" s="21"/>
      <c r="C60" s="21"/>
      <c r="D60" s="36" t="str">
        <f>IF(NOT(ISNUMBER(B60)),"",IF(B60&lt;=0,"SIN STOCK",IF(B60&lt;=SUM(C60),"REPONER","OK")))</f>
        <v/>
      </c>
      <c r="E60" s="37" t="str">
        <f>IF(OR(D60="REPONER",D60="SIN STOCK"),IF(SUM(C60)&lt;=0,"",SUM(C60)*2-B60),"")</f>
        <v/>
      </c>
      <c r="F60" s="15"/>
      <c r="G60" s="19" t="str">
        <f>IF(AND(ISNUMBER(B60),ISNUMBER(F60)),IF(B60&gt;0,ROUND(B60*F60,2),0),"")</f>
        <v/>
      </c>
    </row>
    <row r="61" spans="1:7" x14ac:dyDescent="0.25">
      <c r="A61" s="21"/>
      <c r="B61" s="21"/>
      <c r="C61" s="21"/>
      <c r="D61" s="36" t="str">
        <f>IF(NOT(ISNUMBER(B61)),"",IF(B61&lt;=0,"SIN STOCK",IF(B61&lt;=SUM(C61),"REPONER","OK")))</f>
        <v/>
      </c>
      <c r="E61" s="37" t="str">
        <f>IF(OR(D61="REPONER",D61="SIN STOCK"),IF(SUM(C61)&lt;=0,"",SUM(C61)*2-B61),"")</f>
        <v/>
      </c>
      <c r="F61" s="15"/>
      <c r="G61" s="19" t="str">
        <f>IF(AND(ISNUMBER(B61),ISNUMBER(F61)),IF(B61&gt;0,ROUND(B61*F61,2),0),"")</f>
        <v/>
      </c>
    </row>
    <row r="62" spans="1:7" x14ac:dyDescent="0.25">
      <c r="A62" s="21"/>
      <c r="B62" s="21"/>
      <c r="C62" s="21"/>
      <c r="D62" s="36" t="str">
        <f>IF(NOT(ISNUMBER(B62)),"",IF(B62&lt;=0,"SIN STOCK",IF(B62&lt;=SUM(C62),"REPONER","OK")))</f>
        <v/>
      </c>
      <c r="E62" s="37" t="str">
        <f>IF(OR(D62="REPONER",D62="SIN STOCK"),IF(SUM(C62)&lt;=0,"",SUM(C62)*2-B62),"")</f>
        <v/>
      </c>
      <c r="F62" s="15"/>
      <c r="G62" s="19" t="str">
        <f>IF(AND(ISNUMBER(B62),ISNUMBER(F62)),IF(B62&gt;0,ROUND(B62*F62,2),0),"")</f>
        <v/>
      </c>
    </row>
    <row r="63" spans="1:7" x14ac:dyDescent="0.25">
      <c r="A63" s="21"/>
      <c r="B63" s="21"/>
      <c r="C63" s="21"/>
      <c r="D63" s="36" t="str">
        <f>IF(NOT(ISNUMBER(B63)),"",IF(B63&lt;=0,"SIN STOCK",IF(B63&lt;=SUM(C63),"REPONER","OK")))</f>
        <v/>
      </c>
      <c r="E63" s="37" t="str">
        <f>IF(OR(D63="REPONER",D63="SIN STOCK"),IF(SUM(C63)&lt;=0,"",SUM(C63)*2-B63),"")</f>
        <v/>
      </c>
      <c r="F63" s="15"/>
      <c r="G63" s="19" t="str">
        <f>IF(AND(ISNUMBER(B63),ISNUMBER(F63)),IF(B63&gt;0,ROUND(B63*F63,2),0),"")</f>
        <v/>
      </c>
    </row>
    <row r="64" spans="1:7" x14ac:dyDescent="0.25">
      <c r="A64" s="21"/>
      <c r="B64" s="21"/>
      <c r="C64" s="21"/>
      <c r="D64" s="36" t="str">
        <f>IF(NOT(ISNUMBER(B64)),"",IF(B64&lt;=0,"SIN STOCK",IF(B64&lt;=SUM(C64),"REPONER","OK")))</f>
        <v/>
      </c>
      <c r="E64" s="37" t="str">
        <f>IF(OR(D64="REPONER",D64="SIN STOCK"),IF(SUM(C64)&lt;=0,"",SUM(C64)*2-B64),"")</f>
        <v/>
      </c>
      <c r="F64" s="15"/>
      <c r="G64" s="19" t="str">
        <f>IF(AND(ISNUMBER(B64),ISNUMBER(F64)),IF(B64&gt;0,ROUND(B64*F64,2),0),"")</f>
        <v/>
      </c>
    </row>
    <row r="65" spans="1:7" x14ac:dyDescent="0.25">
      <c r="A65" s="21"/>
      <c r="B65" s="21"/>
      <c r="C65" s="21"/>
      <c r="D65" s="36" t="str">
        <f>IF(NOT(ISNUMBER(B65)),"",IF(B65&lt;=0,"SIN STOCK",IF(B65&lt;=SUM(C65),"REPONER","OK")))</f>
        <v/>
      </c>
      <c r="E65" s="37" t="str">
        <f>IF(OR(D65="REPONER",D65="SIN STOCK"),IF(SUM(C65)&lt;=0,"",SUM(C65)*2-B65),"")</f>
        <v/>
      </c>
      <c r="F65" s="15"/>
      <c r="G65" s="19" t="str">
        <f>IF(AND(ISNUMBER(B65),ISNUMBER(F65)),IF(B65&gt;0,ROUND(B65*F65,2),0),"")</f>
        <v/>
      </c>
    </row>
    <row r="66" spans="1:7" x14ac:dyDescent="0.25">
      <c r="A66" s="21"/>
      <c r="B66" s="21"/>
      <c r="C66" s="21"/>
      <c r="D66" s="36" t="str">
        <f>IF(NOT(ISNUMBER(B66)),"",IF(B66&lt;=0,"SIN STOCK",IF(B66&lt;=SUM(C66),"REPONER","OK")))</f>
        <v/>
      </c>
      <c r="E66" s="37" t="str">
        <f>IF(OR(D66="REPONER",D66="SIN STOCK"),IF(SUM(C66)&lt;=0,"",SUM(C66)*2-B66),"")</f>
        <v/>
      </c>
      <c r="F66" s="15"/>
      <c r="G66" s="19" t="str">
        <f>IF(AND(ISNUMBER(B66),ISNUMBER(F66)),IF(B66&gt;0,ROUND(B66*F66,2),0),"")</f>
        <v/>
      </c>
    </row>
    <row r="67" spans="1:7" x14ac:dyDescent="0.25">
      <c r="A67" s="21"/>
      <c r="B67" s="21"/>
      <c r="C67" s="21"/>
      <c r="D67" s="36" t="str">
        <f>IF(NOT(ISNUMBER(B67)),"",IF(B67&lt;=0,"SIN STOCK",IF(B67&lt;=SUM(C67),"REPONER","OK")))</f>
        <v/>
      </c>
      <c r="E67" s="37" t="str">
        <f>IF(OR(D67="REPONER",D67="SIN STOCK"),IF(SUM(C67)&lt;=0,"",SUM(C67)*2-B67),"")</f>
        <v/>
      </c>
      <c r="F67" s="15"/>
      <c r="G67" s="19" t="str">
        <f>IF(AND(ISNUMBER(B67),ISNUMBER(F67)),IF(B67&gt;0,ROUND(B67*F67,2),0),"")</f>
        <v/>
      </c>
    </row>
    <row r="68" spans="1:7" x14ac:dyDescent="0.25">
      <c r="A68" s="21"/>
      <c r="B68" s="21"/>
      <c r="C68" s="21"/>
      <c r="D68" s="36" t="str">
        <f>IF(NOT(ISNUMBER(B68)),"",IF(B68&lt;=0,"SIN STOCK",IF(B68&lt;=SUM(C68),"REPONER","OK")))</f>
        <v/>
      </c>
      <c r="E68" s="37" t="str">
        <f>IF(OR(D68="REPONER",D68="SIN STOCK"),IF(SUM(C68)&lt;=0,"",SUM(C68)*2-B68),"")</f>
        <v/>
      </c>
      <c r="F68" s="15"/>
      <c r="G68" s="19" t="str">
        <f>IF(AND(ISNUMBER(B68),ISNUMBER(F68)),IF(B68&gt;0,ROUND(B68*F68,2),0),"")</f>
        <v/>
      </c>
    </row>
    <row r="69" spans="1:7" x14ac:dyDescent="0.25">
      <c r="A69" s="21"/>
      <c r="B69" s="21"/>
      <c r="C69" s="21"/>
      <c r="D69" s="36" t="str">
        <f>IF(NOT(ISNUMBER(B69)),"",IF(B69&lt;=0,"SIN STOCK",IF(B69&lt;=SUM(C69),"REPONER","OK")))</f>
        <v/>
      </c>
      <c r="E69" s="37" t="str">
        <f>IF(OR(D69="REPONER",D69="SIN STOCK"),IF(SUM(C69)&lt;=0,"",SUM(C69)*2-B69),"")</f>
        <v/>
      </c>
      <c r="F69" s="15"/>
      <c r="G69" s="19" t="str">
        <f>IF(AND(ISNUMBER(B69),ISNUMBER(F69)),IF(B69&gt;0,ROUND(B69*F69,2),0),"")</f>
        <v/>
      </c>
    </row>
    <row r="70" spans="1:7" x14ac:dyDescent="0.25">
      <c r="A70" s="21"/>
      <c r="B70" s="21"/>
      <c r="C70" s="21"/>
      <c r="D70" s="36" t="str">
        <f>IF(NOT(ISNUMBER(B70)),"",IF(B70&lt;=0,"SIN STOCK",IF(B70&lt;=SUM(C70),"REPONER","OK")))</f>
        <v/>
      </c>
      <c r="E70" s="37" t="str">
        <f>IF(OR(D70="REPONER",D70="SIN STOCK"),IF(SUM(C70)&lt;=0,"",SUM(C70)*2-B70),"")</f>
        <v/>
      </c>
      <c r="F70" s="15"/>
      <c r="G70" s="19" t="str">
        <f>IF(AND(ISNUMBER(B70),ISNUMBER(F70)),IF(B70&gt;0,ROUND(B70*F70,2),0),"")</f>
        <v/>
      </c>
    </row>
    <row r="71" spans="1:7" x14ac:dyDescent="0.25">
      <c r="A71" s="21"/>
      <c r="B71" s="21"/>
      <c r="C71" s="21"/>
      <c r="D71" s="36" t="str">
        <f>IF(NOT(ISNUMBER(B71)),"",IF(B71&lt;=0,"SIN STOCK",IF(B71&lt;=SUM(C71),"REPONER","OK")))</f>
        <v/>
      </c>
      <c r="E71" s="37" t="str">
        <f>IF(OR(D71="REPONER",D71="SIN STOCK"),IF(SUM(C71)&lt;=0,"",SUM(C71)*2-B71),"")</f>
        <v/>
      </c>
      <c r="F71" s="15"/>
      <c r="G71" s="19" t="str">
        <f>IF(AND(ISNUMBER(B71),ISNUMBER(F71)),IF(B71&gt;0,ROUND(B71*F71,2),0),"")</f>
        <v/>
      </c>
    </row>
    <row r="72" spans="1:7" x14ac:dyDescent="0.25">
      <c r="A72" s="21"/>
      <c r="B72" s="21"/>
      <c r="C72" s="21"/>
      <c r="D72" s="36" t="str">
        <f>IF(NOT(ISNUMBER(B72)),"",IF(B72&lt;=0,"SIN STOCK",IF(B72&lt;=SUM(C72),"REPONER","OK")))</f>
        <v/>
      </c>
      <c r="E72" s="37" t="str">
        <f>IF(OR(D72="REPONER",D72="SIN STOCK"),IF(SUM(C72)&lt;=0,"",SUM(C72)*2-B72),"")</f>
        <v/>
      </c>
      <c r="F72" s="15"/>
      <c r="G72" s="19" t="str">
        <f>IF(AND(ISNUMBER(B72),ISNUMBER(F72)),IF(B72&gt;0,ROUND(B72*F72,2),0),"")</f>
        <v/>
      </c>
    </row>
    <row r="73" spans="1:7" x14ac:dyDescent="0.25">
      <c r="A73" s="21"/>
      <c r="B73" s="21"/>
      <c r="C73" s="21"/>
      <c r="D73" s="36" t="str">
        <f>IF(NOT(ISNUMBER(B73)),"",IF(B73&lt;=0,"SIN STOCK",IF(B73&lt;=SUM(C73),"REPONER","OK")))</f>
        <v/>
      </c>
      <c r="E73" s="37" t="str">
        <f>IF(OR(D73="REPONER",D73="SIN STOCK"),IF(SUM(C73)&lt;=0,"",SUM(C73)*2-B73),"")</f>
        <v/>
      </c>
      <c r="F73" s="15"/>
      <c r="G73" s="19" t="str">
        <f>IF(AND(ISNUMBER(B73),ISNUMBER(F73)),IF(B73&gt;0,ROUND(B73*F73,2),0),"")</f>
        <v/>
      </c>
    </row>
    <row r="74" spans="1:7" x14ac:dyDescent="0.25">
      <c r="A74" s="21"/>
      <c r="B74" s="21"/>
      <c r="C74" s="21"/>
      <c r="D74" s="36" t="str">
        <f>IF(NOT(ISNUMBER(B74)),"",IF(B74&lt;=0,"SIN STOCK",IF(B74&lt;=SUM(C74),"REPONER","OK")))</f>
        <v/>
      </c>
      <c r="E74" s="37" t="str">
        <f>IF(OR(D74="REPONER",D74="SIN STOCK"),IF(SUM(C74)&lt;=0,"",SUM(C74)*2-B74),"")</f>
        <v/>
      </c>
      <c r="F74" s="15"/>
      <c r="G74" s="19" t="str">
        <f>IF(AND(ISNUMBER(B74),ISNUMBER(F74)),IF(B74&gt;0,ROUND(B74*F74,2),0),"")</f>
        <v/>
      </c>
    </row>
    <row r="75" spans="1:7" x14ac:dyDescent="0.25">
      <c r="A75" s="21"/>
      <c r="B75" s="21"/>
      <c r="C75" s="21"/>
      <c r="D75" s="36" t="str">
        <f>IF(NOT(ISNUMBER(B75)),"",IF(B75&lt;=0,"SIN STOCK",IF(B75&lt;=SUM(C75),"REPONER","OK")))</f>
        <v/>
      </c>
      <c r="E75" s="37" t="str">
        <f>IF(OR(D75="REPONER",D75="SIN STOCK"),IF(SUM(C75)&lt;=0,"",SUM(C75)*2-B75),"")</f>
        <v/>
      </c>
      <c r="F75" s="15"/>
      <c r="G75" s="19" t="str">
        <f>IF(AND(ISNUMBER(B75),ISNUMBER(F75)),IF(B75&gt;0,ROUND(B75*F75,2),0),"")</f>
        <v/>
      </c>
    </row>
    <row r="76" spans="1:7" x14ac:dyDescent="0.25">
      <c r="A76" s="21"/>
      <c r="B76" s="21"/>
      <c r="C76" s="21"/>
      <c r="D76" s="36" t="str">
        <f>IF(NOT(ISNUMBER(B76)),"",IF(B76&lt;=0,"SIN STOCK",IF(B76&lt;=SUM(C76),"REPONER","OK")))</f>
        <v/>
      </c>
      <c r="E76" s="37" t="str">
        <f>IF(OR(D76="REPONER",D76="SIN STOCK"),IF(SUM(C76)&lt;=0,"",SUM(C76)*2-B76),"")</f>
        <v/>
      </c>
      <c r="F76" s="15"/>
      <c r="G76" s="19" t="str">
        <f>IF(AND(ISNUMBER(B76),ISNUMBER(F76)),IF(B76&gt;0,ROUND(B76*F76,2),0),"")</f>
        <v/>
      </c>
    </row>
    <row r="77" spans="1:7" x14ac:dyDescent="0.25">
      <c r="A77" s="21"/>
      <c r="B77" s="21"/>
      <c r="C77" s="21"/>
      <c r="D77" s="36" t="str">
        <f>IF(NOT(ISNUMBER(B77)),"",IF(B77&lt;=0,"SIN STOCK",IF(B77&lt;=SUM(C77),"REPONER","OK")))</f>
        <v/>
      </c>
      <c r="E77" s="37" t="str">
        <f>IF(OR(D77="REPONER",D77="SIN STOCK"),IF(SUM(C77)&lt;=0,"",SUM(C77)*2-B77),"")</f>
        <v/>
      </c>
      <c r="F77" s="15"/>
      <c r="G77" s="19" t="str">
        <f>IF(AND(ISNUMBER(B77),ISNUMBER(F77)),IF(B77&gt;0,ROUND(B77*F77,2),0),"")</f>
        <v/>
      </c>
    </row>
    <row r="78" spans="1:7" x14ac:dyDescent="0.25">
      <c r="A78" s="21"/>
      <c r="B78" s="21"/>
      <c r="C78" s="21"/>
      <c r="D78" s="36" t="str">
        <f>IF(NOT(ISNUMBER(B78)),"",IF(B78&lt;=0,"SIN STOCK",IF(B78&lt;=SUM(C78),"REPONER","OK")))</f>
        <v/>
      </c>
      <c r="E78" s="37" t="str">
        <f>IF(OR(D78="REPONER",D78="SIN STOCK"),IF(SUM(C78)&lt;=0,"",SUM(C78)*2-B78),"")</f>
        <v/>
      </c>
      <c r="F78" s="15"/>
      <c r="G78" s="19" t="str">
        <f>IF(AND(ISNUMBER(B78),ISNUMBER(F78)),IF(B78&gt;0,ROUND(B78*F78,2),0),"")</f>
        <v/>
      </c>
    </row>
    <row r="79" spans="1:7" x14ac:dyDescent="0.25">
      <c r="A79" s="21"/>
      <c r="B79" s="21"/>
      <c r="C79" s="21"/>
      <c r="D79" s="36" t="str">
        <f>IF(NOT(ISNUMBER(B79)),"",IF(B79&lt;=0,"SIN STOCK",IF(B79&lt;=SUM(C79),"REPONER","OK")))</f>
        <v/>
      </c>
      <c r="E79" s="37" t="str">
        <f>IF(OR(D79="REPONER",D79="SIN STOCK"),IF(SUM(C79)&lt;=0,"",SUM(C79)*2-B79),"")</f>
        <v/>
      </c>
      <c r="F79" s="15"/>
      <c r="G79" s="19" t="str">
        <f>IF(AND(ISNUMBER(B79),ISNUMBER(F79)),IF(B79&gt;0,ROUND(B79*F79,2),0),"")</f>
        <v/>
      </c>
    </row>
    <row r="80" spans="1:7" x14ac:dyDescent="0.25">
      <c r="A80" s="21"/>
      <c r="B80" s="21"/>
      <c r="C80" s="21"/>
      <c r="D80" s="36" t="str">
        <f>IF(NOT(ISNUMBER(B80)),"",IF(B80&lt;=0,"SIN STOCK",IF(B80&lt;=SUM(C80),"REPONER","OK")))</f>
        <v/>
      </c>
      <c r="E80" s="37" t="str">
        <f>IF(OR(D80="REPONER",D80="SIN STOCK"),IF(SUM(C80)&lt;=0,"",SUM(C80)*2-B80),"")</f>
        <v/>
      </c>
      <c r="F80" s="15"/>
      <c r="G80" s="19" t="str">
        <f>IF(AND(ISNUMBER(B80),ISNUMBER(F80)),IF(B80&gt;0,ROUND(B80*F80,2),0),"")</f>
        <v/>
      </c>
    </row>
    <row r="81" spans="1:7" x14ac:dyDescent="0.25">
      <c r="A81" s="21"/>
      <c r="B81" s="21"/>
      <c r="C81" s="21"/>
      <c r="D81" s="36" t="str">
        <f>IF(NOT(ISNUMBER(B81)),"",IF(B81&lt;=0,"SIN STOCK",IF(B81&lt;=SUM(C81),"REPONER","OK")))</f>
        <v/>
      </c>
      <c r="E81" s="37" t="str">
        <f>IF(OR(D81="REPONER",D81="SIN STOCK"),IF(SUM(C81)&lt;=0,"",SUM(C81)*2-B81),"")</f>
        <v/>
      </c>
      <c r="F81" s="15"/>
      <c r="G81" s="19" t="str">
        <f>IF(AND(ISNUMBER(B81),ISNUMBER(F81)),IF(B81&gt;0,ROUND(B81*F81,2),0),"")</f>
        <v/>
      </c>
    </row>
    <row r="82" spans="1:7" x14ac:dyDescent="0.25">
      <c r="A82" s="21"/>
      <c r="B82" s="21"/>
      <c r="C82" s="21"/>
      <c r="D82" s="36" t="str">
        <f>IF(NOT(ISNUMBER(B82)),"",IF(B82&lt;=0,"SIN STOCK",IF(B82&lt;=SUM(C82),"REPONER","OK")))</f>
        <v/>
      </c>
      <c r="E82" s="37" t="str">
        <f>IF(OR(D82="REPONER",D82="SIN STOCK"),IF(SUM(C82)&lt;=0,"",SUM(C82)*2-B82),"")</f>
        <v/>
      </c>
      <c r="F82" s="15"/>
      <c r="G82" s="19" t="str">
        <f>IF(AND(ISNUMBER(B82),ISNUMBER(F82)),IF(B82&gt;0,ROUND(B82*F82,2),0),"")</f>
        <v/>
      </c>
    </row>
    <row r="83" spans="1:7" x14ac:dyDescent="0.25">
      <c r="A83" s="21"/>
      <c r="B83" s="21"/>
      <c r="C83" s="21"/>
      <c r="D83" s="36" t="str">
        <f>IF(NOT(ISNUMBER(B83)),"",IF(B83&lt;=0,"SIN STOCK",IF(B83&lt;=SUM(C83),"REPONER","OK")))</f>
        <v/>
      </c>
      <c r="E83" s="37" t="str">
        <f>IF(OR(D83="REPONER",D83="SIN STOCK"),IF(SUM(C83)&lt;=0,"",SUM(C83)*2-B83),"")</f>
        <v/>
      </c>
      <c r="F83" s="15"/>
      <c r="G83" s="19" t="str">
        <f>IF(AND(ISNUMBER(B83),ISNUMBER(F83)),IF(B83&gt;0,ROUND(B83*F83,2),0),"")</f>
        <v/>
      </c>
    </row>
    <row r="84" spans="1:7" x14ac:dyDescent="0.25">
      <c r="A84" s="21"/>
      <c r="B84" s="21"/>
      <c r="C84" s="21"/>
      <c r="D84" s="36" t="str">
        <f>IF(NOT(ISNUMBER(B84)),"",IF(B84&lt;=0,"SIN STOCK",IF(B84&lt;=SUM(C84),"REPONER","OK")))</f>
        <v/>
      </c>
      <c r="E84" s="37" t="str">
        <f>IF(OR(D84="REPONER",D84="SIN STOCK"),IF(SUM(C84)&lt;=0,"",SUM(C84)*2-B84),"")</f>
        <v/>
      </c>
      <c r="F84" s="15"/>
      <c r="G84" s="19" t="str">
        <f>IF(AND(ISNUMBER(B84),ISNUMBER(F84)),IF(B84&gt;0,ROUND(B84*F84,2),0),"")</f>
        <v/>
      </c>
    </row>
    <row r="85" spans="1:7" x14ac:dyDescent="0.25">
      <c r="A85" s="21"/>
      <c r="B85" s="21"/>
      <c r="C85" s="21"/>
      <c r="D85" s="36" t="str">
        <f>IF(NOT(ISNUMBER(B85)),"",IF(B85&lt;=0,"SIN STOCK",IF(B85&lt;=SUM(C85),"REPONER","OK")))</f>
        <v/>
      </c>
      <c r="E85" s="37" t="str">
        <f>IF(OR(D85="REPONER",D85="SIN STOCK"),IF(SUM(C85)&lt;=0,"",SUM(C85)*2-B85),"")</f>
        <v/>
      </c>
      <c r="F85" s="15"/>
      <c r="G85" s="19" t="str">
        <f>IF(AND(ISNUMBER(B85),ISNUMBER(F85)),IF(B85&gt;0,ROUND(B85*F85,2),0),"")</f>
        <v/>
      </c>
    </row>
    <row r="86" spans="1:7" x14ac:dyDescent="0.25">
      <c r="A86" s="21"/>
      <c r="B86" s="21"/>
      <c r="C86" s="21"/>
      <c r="D86" s="36" t="str">
        <f>IF(NOT(ISNUMBER(B86)),"",IF(B86&lt;=0,"SIN STOCK",IF(B86&lt;=SUM(C86),"REPONER","OK")))</f>
        <v/>
      </c>
      <c r="E86" s="37" t="str">
        <f>IF(OR(D86="REPONER",D86="SIN STOCK"),IF(SUM(C86)&lt;=0,"",SUM(C86)*2-B86),"")</f>
        <v/>
      </c>
      <c r="F86" s="15"/>
      <c r="G86" s="19" t="str">
        <f>IF(AND(ISNUMBER(B86),ISNUMBER(F86)),IF(B86&gt;0,ROUND(B86*F86,2),0),"")</f>
        <v/>
      </c>
    </row>
    <row r="87" spans="1:7" x14ac:dyDescent="0.25">
      <c r="A87" s="21"/>
      <c r="B87" s="21"/>
      <c r="C87" s="21"/>
      <c r="D87" s="36" t="str">
        <f>IF(NOT(ISNUMBER(B87)),"",IF(B87&lt;=0,"SIN STOCK",IF(B87&lt;=SUM(C87),"REPONER","OK")))</f>
        <v/>
      </c>
      <c r="E87" s="37" t="str">
        <f>IF(OR(D87="REPONER",D87="SIN STOCK"),IF(SUM(C87)&lt;=0,"",SUM(C87)*2-B87),"")</f>
        <v/>
      </c>
      <c r="F87" s="15"/>
      <c r="G87" s="19" t="str">
        <f>IF(AND(ISNUMBER(B87),ISNUMBER(F87)),IF(B87&gt;0,ROUND(B87*F87,2),0),"")</f>
        <v/>
      </c>
    </row>
    <row r="88" spans="1:7" x14ac:dyDescent="0.25">
      <c r="A88" s="21"/>
      <c r="B88" s="21"/>
      <c r="C88" s="21"/>
      <c r="D88" s="36" t="str">
        <f>IF(NOT(ISNUMBER(B88)),"",IF(B88&lt;=0,"SIN STOCK",IF(B88&lt;=SUM(C88),"REPONER","OK")))</f>
        <v/>
      </c>
      <c r="E88" s="37" t="str">
        <f>IF(OR(D88="REPONER",D88="SIN STOCK"),IF(SUM(C88)&lt;=0,"",SUM(C88)*2-B88),"")</f>
        <v/>
      </c>
      <c r="F88" s="15"/>
      <c r="G88" s="19" t="str">
        <f>IF(AND(ISNUMBER(B88),ISNUMBER(F88)),IF(B88&gt;0,ROUND(B88*F88,2),0),"")</f>
        <v/>
      </c>
    </row>
    <row r="89" spans="1:7" x14ac:dyDescent="0.25">
      <c r="A89" s="21"/>
      <c r="B89" s="21"/>
      <c r="C89" s="21"/>
      <c r="D89" s="36" t="str">
        <f>IF(NOT(ISNUMBER(B89)),"",IF(B89&lt;=0,"SIN STOCK",IF(B89&lt;=SUM(C89),"REPONER","OK")))</f>
        <v/>
      </c>
      <c r="E89" s="37" t="str">
        <f>IF(OR(D89="REPONER",D89="SIN STOCK"),IF(SUM(C89)&lt;=0,"",SUM(C89)*2-B89),"")</f>
        <v/>
      </c>
      <c r="F89" s="15"/>
      <c r="G89" s="19" t="str">
        <f>IF(AND(ISNUMBER(B89),ISNUMBER(F89)),IF(B89&gt;0,ROUND(B89*F89,2),0),"")</f>
        <v/>
      </c>
    </row>
    <row r="90" spans="1:7" x14ac:dyDescent="0.25">
      <c r="A90" s="21"/>
      <c r="B90" s="21"/>
      <c r="C90" s="21"/>
      <c r="D90" s="36" t="str">
        <f>IF(NOT(ISNUMBER(B90)),"",IF(B90&lt;=0,"SIN STOCK",IF(B90&lt;=SUM(C90),"REPONER","OK")))</f>
        <v/>
      </c>
      <c r="E90" s="37" t="str">
        <f>IF(OR(D90="REPONER",D90="SIN STOCK"),IF(SUM(C90)&lt;=0,"",SUM(C90)*2-B90),"")</f>
        <v/>
      </c>
      <c r="F90" s="15"/>
      <c r="G90" s="19" t="str">
        <f>IF(AND(ISNUMBER(B90),ISNUMBER(F90)),IF(B90&gt;0,ROUND(B90*F90,2),0),"")</f>
        <v/>
      </c>
    </row>
    <row r="91" spans="1:7" x14ac:dyDescent="0.25">
      <c r="A91" s="21"/>
      <c r="B91" s="21"/>
      <c r="C91" s="21"/>
      <c r="D91" s="36" t="str">
        <f>IF(NOT(ISNUMBER(B91)),"",IF(B91&lt;=0,"SIN STOCK",IF(B91&lt;=SUM(C91),"REPONER","OK")))</f>
        <v/>
      </c>
      <c r="E91" s="37" t="str">
        <f>IF(OR(D91="REPONER",D91="SIN STOCK"),IF(SUM(C91)&lt;=0,"",SUM(C91)*2-B91),"")</f>
        <v/>
      </c>
      <c r="F91" s="15"/>
      <c r="G91" s="19" t="str">
        <f>IF(AND(ISNUMBER(B91),ISNUMBER(F91)),IF(B91&gt;0,ROUND(B91*F91,2),0),"")</f>
        <v/>
      </c>
    </row>
    <row r="92" spans="1:7" x14ac:dyDescent="0.25">
      <c r="A92" s="21"/>
      <c r="B92" s="21"/>
      <c r="C92" s="21"/>
      <c r="D92" s="36" t="str">
        <f>IF(NOT(ISNUMBER(B92)),"",IF(B92&lt;=0,"SIN STOCK",IF(B92&lt;=SUM(C92),"REPONER","OK")))</f>
        <v/>
      </c>
      <c r="E92" s="37" t="str">
        <f>IF(OR(D92="REPONER",D92="SIN STOCK"),IF(SUM(C92)&lt;=0,"",SUM(C92)*2-B92),"")</f>
        <v/>
      </c>
      <c r="F92" s="15"/>
      <c r="G92" s="19" t="str">
        <f>IF(AND(ISNUMBER(B92),ISNUMBER(F92)),IF(B92&gt;0,ROUND(B92*F92,2),0),"")</f>
        <v/>
      </c>
    </row>
    <row r="93" spans="1:7" x14ac:dyDescent="0.25">
      <c r="A93" s="21"/>
      <c r="B93" s="21"/>
      <c r="C93" s="21"/>
      <c r="D93" s="36" t="str">
        <f>IF(NOT(ISNUMBER(B93)),"",IF(B93&lt;=0,"SIN STOCK",IF(B93&lt;=SUM(C93),"REPONER","OK")))</f>
        <v/>
      </c>
      <c r="E93" s="37" t="str">
        <f>IF(OR(D93="REPONER",D93="SIN STOCK"),IF(SUM(C93)&lt;=0,"",SUM(C93)*2-B93),"")</f>
        <v/>
      </c>
      <c r="F93" s="15"/>
      <c r="G93" s="19" t="str">
        <f>IF(AND(ISNUMBER(B93),ISNUMBER(F93)),IF(B93&gt;0,ROUND(B93*F93,2),0),"")</f>
        <v/>
      </c>
    </row>
    <row r="94" spans="1:7" x14ac:dyDescent="0.25">
      <c r="A94" s="21"/>
      <c r="B94" s="21"/>
      <c r="C94" s="21"/>
      <c r="D94" s="36" t="str">
        <f>IF(NOT(ISNUMBER(B94)),"",IF(B94&lt;=0,"SIN STOCK",IF(B94&lt;=SUM(C94),"REPONER","OK")))</f>
        <v/>
      </c>
      <c r="E94" s="37" t="str">
        <f>IF(OR(D94="REPONER",D94="SIN STOCK"),IF(SUM(C94)&lt;=0,"",SUM(C94)*2-B94),"")</f>
        <v/>
      </c>
      <c r="F94" s="15"/>
      <c r="G94" s="19" t="str">
        <f>IF(AND(ISNUMBER(B94),ISNUMBER(F94)),IF(B94&gt;0,ROUND(B94*F94,2),0),"")</f>
        <v/>
      </c>
    </row>
    <row r="95" spans="1:7" x14ac:dyDescent="0.25">
      <c r="A95" s="21"/>
      <c r="B95" s="21"/>
      <c r="C95" s="21"/>
      <c r="D95" s="36" t="str">
        <f>IF(NOT(ISNUMBER(B95)),"",IF(B95&lt;=0,"SIN STOCK",IF(B95&lt;=SUM(C95),"REPONER","OK")))</f>
        <v/>
      </c>
      <c r="E95" s="37" t="str">
        <f>IF(OR(D95="REPONER",D95="SIN STOCK"),IF(SUM(C95)&lt;=0,"",SUM(C95)*2-B95),"")</f>
        <v/>
      </c>
      <c r="F95" s="15"/>
      <c r="G95" s="19" t="str">
        <f>IF(AND(ISNUMBER(B95),ISNUMBER(F95)),IF(B95&gt;0,ROUND(B95*F95,2),0),"")</f>
        <v/>
      </c>
    </row>
    <row r="96" spans="1:7" x14ac:dyDescent="0.25">
      <c r="A96" s="21"/>
      <c r="B96" s="21"/>
      <c r="C96" s="21"/>
      <c r="D96" s="36" t="str">
        <f>IF(NOT(ISNUMBER(B96)),"",IF(B96&lt;=0,"SIN STOCK",IF(B96&lt;=SUM(C96),"REPONER","OK")))</f>
        <v/>
      </c>
      <c r="E96" s="37" t="str">
        <f>IF(OR(D96="REPONER",D96="SIN STOCK"),IF(SUM(C96)&lt;=0,"",SUM(C96)*2-B96),"")</f>
        <v/>
      </c>
      <c r="F96" s="15"/>
      <c r="G96" s="19" t="str">
        <f>IF(AND(ISNUMBER(B96),ISNUMBER(F96)),IF(B96&gt;0,ROUND(B96*F96,2),0),"")</f>
        <v/>
      </c>
    </row>
    <row r="97" spans="1:7" x14ac:dyDescent="0.25">
      <c r="A97" s="21"/>
      <c r="B97" s="21"/>
      <c r="C97" s="21"/>
      <c r="D97" s="36" t="str">
        <f>IF(NOT(ISNUMBER(B97)),"",IF(B97&lt;=0,"SIN STOCK",IF(B97&lt;=SUM(C97),"REPONER","OK")))</f>
        <v/>
      </c>
      <c r="E97" s="37" t="str">
        <f>IF(OR(D97="REPONER",D97="SIN STOCK"),IF(SUM(C97)&lt;=0,"",SUM(C97)*2-B97),"")</f>
        <v/>
      </c>
      <c r="F97" s="15"/>
      <c r="G97" s="19" t="str">
        <f>IF(AND(ISNUMBER(B97),ISNUMBER(F97)),IF(B97&gt;0,ROUND(B97*F97,2),0),"")</f>
        <v/>
      </c>
    </row>
    <row r="98" spans="1:7" x14ac:dyDescent="0.25">
      <c r="A98" s="21"/>
      <c r="B98" s="21"/>
      <c r="C98" s="21"/>
      <c r="D98" s="36" t="str">
        <f>IF(NOT(ISNUMBER(B98)),"",IF(B98&lt;=0,"SIN STOCK",IF(B98&lt;=SUM(C98),"REPONER","OK")))</f>
        <v/>
      </c>
      <c r="E98" s="37" t="str">
        <f>IF(OR(D98="REPONER",D98="SIN STOCK"),IF(SUM(C98)&lt;=0,"",SUM(C98)*2-B98),"")</f>
        <v/>
      </c>
      <c r="F98" s="15"/>
      <c r="G98" s="19" t="str">
        <f>IF(AND(ISNUMBER(B98),ISNUMBER(F98)),IF(B98&gt;0,ROUND(B98*F98,2),0),"")</f>
        <v/>
      </c>
    </row>
    <row r="99" spans="1:7" x14ac:dyDescent="0.25">
      <c r="A99" s="21"/>
      <c r="B99" s="21"/>
      <c r="C99" s="21"/>
      <c r="D99" s="36" t="str">
        <f>IF(NOT(ISNUMBER(B99)),"",IF(B99&lt;=0,"SIN STOCK",IF(B99&lt;=SUM(C99),"REPONER","OK")))</f>
        <v/>
      </c>
      <c r="E99" s="37" t="str">
        <f>IF(OR(D99="REPONER",D99="SIN STOCK"),IF(SUM(C99)&lt;=0,"",SUM(C99)*2-B99),"")</f>
        <v/>
      </c>
      <c r="F99" s="15"/>
      <c r="G99" s="19" t="str">
        <f>IF(AND(ISNUMBER(B99),ISNUMBER(F99)),IF(B99&gt;0,ROUND(B99*F99,2),0),"")</f>
        <v/>
      </c>
    </row>
    <row r="100" spans="1:7" x14ac:dyDescent="0.25">
      <c r="A100" s="21"/>
      <c r="B100" s="21"/>
      <c r="C100" s="21"/>
      <c r="D100" s="36" t="str">
        <f>IF(NOT(ISNUMBER(B100)),"",IF(B100&lt;=0,"SIN STOCK",IF(B100&lt;=SUM(C100),"REPONER","OK")))</f>
        <v/>
      </c>
      <c r="E100" s="37" t="str">
        <f>IF(OR(D100="REPONER",D100="SIN STOCK"),IF(SUM(C100)&lt;=0,"",SUM(C100)*2-B100),"")</f>
        <v/>
      </c>
      <c r="F100" s="15"/>
      <c r="G100" s="19" t="str">
        <f>IF(AND(ISNUMBER(B100),ISNUMBER(F100)),IF(B100&gt;0,ROUND(B100*F100,2),0),"")</f>
        <v/>
      </c>
    </row>
    <row r="101" spans="1:7" x14ac:dyDescent="0.25">
      <c r="A101" s="21"/>
      <c r="B101" s="21"/>
      <c r="C101" s="21"/>
      <c r="D101" s="36" t="str">
        <f>IF(NOT(ISNUMBER(B101)),"",IF(B101&lt;=0,"SIN STOCK",IF(B101&lt;=SUM(C101),"REPONER","OK")))</f>
        <v/>
      </c>
      <c r="E101" s="37" t="str">
        <f>IF(OR(D101="REPONER",D101="SIN STOCK"),IF(SUM(C101)&lt;=0,"",SUM(C101)*2-B101),"")</f>
        <v/>
      </c>
      <c r="F101" s="15"/>
      <c r="G101" s="19" t="str">
        <f>IF(AND(ISNUMBER(B101),ISNUMBER(F101)),IF(B101&gt;0,ROUND(B101*F101,2),0),"")</f>
        <v/>
      </c>
    </row>
    <row r="102" spans="1:7" x14ac:dyDescent="0.25">
      <c r="A102" s="21"/>
      <c r="B102" s="21"/>
      <c r="C102" s="21"/>
      <c r="D102" s="36" t="str">
        <f>IF(NOT(ISNUMBER(B102)),"",IF(B102&lt;=0,"SIN STOCK",IF(B102&lt;=SUM(C102),"REPONER","OK")))</f>
        <v/>
      </c>
      <c r="E102" s="37" t="str">
        <f>IF(OR(D102="REPONER",D102="SIN STOCK"),IF(SUM(C102)&lt;=0,"",SUM(C102)*2-B102),"")</f>
        <v/>
      </c>
      <c r="F102" s="15"/>
      <c r="G102" s="19" t="str">
        <f>IF(AND(ISNUMBER(B102),ISNUMBER(F102)),IF(B102&gt;0,ROUND(B102*F102,2),0),"")</f>
        <v/>
      </c>
    </row>
    <row r="103" spans="1:7" x14ac:dyDescent="0.25">
      <c r="A103" s="21"/>
      <c r="B103" s="21"/>
      <c r="C103" s="21"/>
      <c r="D103" s="36" t="str">
        <f>IF(NOT(ISNUMBER(B103)),"",IF(B103&lt;=0,"SIN STOCK",IF(B103&lt;=SUM(C103),"REPONER","OK")))</f>
        <v/>
      </c>
      <c r="E103" s="37" t="str">
        <f>IF(OR(D103="REPONER",D103="SIN STOCK"),IF(SUM(C103)&lt;=0,"",SUM(C103)*2-B103),"")</f>
        <v/>
      </c>
      <c r="F103" s="15"/>
      <c r="G103" s="19" t="str">
        <f>IF(AND(ISNUMBER(B103),ISNUMBER(F103)),IF(B103&gt;0,ROUND(B103*F103,2),0),"")</f>
        <v/>
      </c>
    </row>
    <row r="104" spans="1:7" x14ac:dyDescent="0.25">
      <c r="A104" s="21"/>
      <c r="B104" s="21"/>
      <c r="C104" s="21"/>
      <c r="D104" s="36" t="str">
        <f>IF(NOT(ISNUMBER(B104)),"",IF(B104&lt;=0,"SIN STOCK",IF(B104&lt;=SUM(C104),"REPONER","OK")))</f>
        <v/>
      </c>
      <c r="E104" s="37" t="str">
        <f>IF(OR(D104="REPONER",D104="SIN STOCK"),IF(SUM(C104)&lt;=0,"",SUM(C104)*2-B104),"")</f>
        <v/>
      </c>
      <c r="F104" s="15"/>
      <c r="G104" s="19" t="str">
        <f>IF(AND(ISNUMBER(B104),ISNUMBER(F104)),IF(B104&gt;0,ROUND(B104*F104,2),0),"")</f>
        <v/>
      </c>
    </row>
    <row r="105" spans="1:7" x14ac:dyDescent="0.25">
      <c r="A105" s="21"/>
      <c r="B105" s="21"/>
      <c r="C105" s="21"/>
      <c r="D105" s="36" t="str">
        <f>IF(NOT(ISNUMBER(B105)),"",IF(B105&lt;=0,"SIN STOCK",IF(B105&lt;=SUM(C105),"REPONER","OK")))</f>
        <v/>
      </c>
      <c r="E105" s="37" t="str">
        <f>IF(OR(D105="REPONER",D105="SIN STOCK"),IF(SUM(C105)&lt;=0,"",SUM(C105)*2-B105),"")</f>
        <v/>
      </c>
      <c r="F105" s="15"/>
      <c r="G105" s="19" t="str">
        <f>IF(AND(ISNUMBER(B105),ISNUMBER(F105)),IF(B105&gt;0,ROUND(B105*F105,2),0),"")</f>
        <v/>
      </c>
    </row>
    <row r="106" spans="1:7" x14ac:dyDescent="0.25">
      <c r="A106" s="21"/>
      <c r="B106" s="21"/>
      <c r="C106" s="21"/>
      <c r="D106" s="36" t="str">
        <f>IF(NOT(ISNUMBER(B106)),"",IF(B106&lt;=0,"SIN STOCK",IF(B106&lt;=SUM(C106),"REPONER","OK")))</f>
        <v/>
      </c>
      <c r="E106" s="37" t="str">
        <f>IF(OR(D106="REPONER",D106="SIN STOCK"),IF(SUM(C106)&lt;=0,"",SUM(C106)*2-B106),"")</f>
        <v/>
      </c>
      <c r="F106" s="15"/>
      <c r="G106" s="19" t="str">
        <f>IF(AND(ISNUMBER(B106),ISNUMBER(F106)),IF(B106&gt;0,ROUND(B106*F106,2),0),"")</f>
        <v/>
      </c>
    </row>
    <row r="107" spans="1:7" x14ac:dyDescent="0.25">
      <c r="A107" s="21"/>
      <c r="B107" s="21"/>
      <c r="C107" s="21"/>
      <c r="D107" s="36" t="str">
        <f>IF(NOT(ISNUMBER(B107)),"",IF(B107&lt;=0,"SIN STOCK",IF(B107&lt;=SUM(C107),"REPONER","OK")))</f>
        <v/>
      </c>
      <c r="E107" s="37" t="str">
        <f>IF(OR(D107="REPONER",D107="SIN STOCK"),IF(SUM(C107)&lt;=0,"",SUM(C107)*2-B107),"")</f>
        <v/>
      </c>
      <c r="F107" s="15"/>
      <c r="G107" s="19" t="str">
        <f>IF(AND(ISNUMBER(B107),ISNUMBER(F107)),IF(B107&gt;0,ROUND(B107*F107,2),0),"")</f>
        <v/>
      </c>
    </row>
    <row r="108" spans="1:7" x14ac:dyDescent="0.25">
      <c r="A108" s="21"/>
      <c r="B108" s="21"/>
      <c r="C108" s="21"/>
      <c r="D108" s="36" t="str">
        <f>IF(NOT(ISNUMBER(B108)),"",IF(B108&lt;=0,"SIN STOCK",IF(B108&lt;=SUM(C108),"REPONER","OK")))</f>
        <v/>
      </c>
      <c r="E108" s="37" t="str">
        <f>IF(OR(D108="REPONER",D108="SIN STOCK"),IF(SUM(C108)&lt;=0,"",SUM(C108)*2-B108),"")</f>
        <v/>
      </c>
      <c r="F108" s="15"/>
      <c r="G108" s="19" t="str">
        <f>IF(AND(ISNUMBER(B108),ISNUMBER(F108)),IF(B108&gt;0,ROUND(B108*F108,2),0),"")</f>
        <v/>
      </c>
    </row>
    <row r="109" spans="1:7" x14ac:dyDescent="0.25">
      <c r="A109" s="21"/>
      <c r="B109" s="21"/>
      <c r="C109" s="21"/>
      <c r="D109" s="36" t="str">
        <f>IF(NOT(ISNUMBER(B109)),"",IF(B109&lt;=0,"SIN STOCK",IF(B109&lt;=SUM(C109),"REPONER","OK")))</f>
        <v/>
      </c>
      <c r="E109" s="37" t="str">
        <f>IF(OR(D109="REPONER",D109="SIN STOCK"),IF(SUM(C109)&lt;=0,"",SUM(C109)*2-B109),"")</f>
        <v/>
      </c>
      <c r="F109" s="15"/>
      <c r="G109" s="19" t="str">
        <f>IF(AND(ISNUMBER(B109),ISNUMBER(F109)),IF(B109&gt;0,ROUND(B109*F109,2),0),"")</f>
        <v/>
      </c>
    </row>
    <row r="110" spans="1:7" x14ac:dyDescent="0.25">
      <c r="A110" s="21"/>
      <c r="B110" s="21"/>
      <c r="C110" s="21"/>
      <c r="D110" s="36" t="str">
        <f>IF(NOT(ISNUMBER(B110)),"",IF(B110&lt;=0,"SIN STOCK",IF(B110&lt;=SUM(C110),"REPONER","OK")))</f>
        <v/>
      </c>
      <c r="E110" s="37" t="str">
        <f>IF(OR(D110="REPONER",D110="SIN STOCK"),IF(SUM(C110)&lt;=0,"",SUM(C110)*2-B110),"")</f>
        <v/>
      </c>
      <c r="F110" s="15"/>
      <c r="G110" s="19" t="str">
        <f>IF(AND(ISNUMBER(B110),ISNUMBER(F110)),IF(B110&gt;0,ROUND(B110*F110,2),0),"")</f>
        <v/>
      </c>
    </row>
    <row r="111" spans="1:7" x14ac:dyDescent="0.25">
      <c r="A111" s="21"/>
      <c r="B111" s="21"/>
      <c r="C111" s="21"/>
      <c r="D111" s="36" t="str">
        <f>IF(NOT(ISNUMBER(B111)),"",IF(B111&lt;=0,"SIN STOCK",IF(B111&lt;=SUM(C111),"REPONER","OK")))</f>
        <v/>
      </c>
      <c r="E111" s="37" t="str">
        <f>IF(OR(D111="REPONER",D111="SIN STOCK"),IF(SUM(C111)&lt;=0,"",SUM(C111)*2-B111),"")</f>
        <v/>
      </c>
      <c r="F111" s="15"/>
      <c r="G111" s="19" t="str">
        <f>IF(AND(ISNUMBER(B111),ISNUMBER(F111)),IF(B111&gt;0,ROUND(B111*F111,2),0),"")</f>
        <v/>
      </c>
    </row>
    <row r="112" spans="1:7" x14ac:dyDescent="0.25">
      <c r="A112" s="21"/>
      <c r="B112" s="21"/>
      <c r="C112" s="21"/>
      <c r="D112" s="36" t="str">
        <f>IF(NOT(ISNUMBER(B112)),"",IF(B112&lt;=0,"SIN STOCK",IF(B112&lt;=SUM(C112),"REPONER","OK")))</f>
        <v/>
      </c>
      <c r="E112" s="37" t="str">
        <f>IF(OR(D112="REPONER",D112="SIN STOCK"),IF(SUM(C112)&lt;=0,"",SUM(C112)*2-B112),"")</f>
        <v/>
      </c>
      <c r="F112" s="15"/>
      <c r="G112" s="19" t="str">
        <f>IF(AND(ISNUMBER(B112),ISNUMBER(F112)),IF(B112&gt;0,ROUND(B112*F112,2),0),"")</f>
        <v/>
      </c>
    </row>
    <row r="113" spans="1:7" x14ac:dyDescent="0.25">
      <c r="A113" s="21"/>
      <c r="B113" s="21"/>
      <c r="C113" s="21"/>
      <c r="D113" s="36" t="str">
        <f>IF(NOT(ISNUMBER(B113)),"",IF(B113&lt;=0,"SIN STOCK",IF(B113&lt;=SUM(C113),"REPONER","OK")))</f>
        <v/>
      </c>
      <c r="E113" s="37" t="str">
        <f>IF(OR(D113="REPONER",D113="SIN STOCK"),IF(SUM(C113)&lt;=0,"",SUM(C113)*2-B113),"")</f>
        <v/>
      </c>
      <c r="F113" s="15"/>
      <c r="G113" s="19" t="str">
        <f>IF(AND(ISNUMBER(B113),ISNUMBER(F113)),IF(B113&gt;0,ROUND(B113*F113,2),0),"")</f>
        <v/>
      </c>
    </row>
    <row r="114" spans="1:7" x14ac:dyDescent="0.25">
      <c r="A114" s="21"/>
      <c r="B114" s="21"/>
      <c r="C114" s="21"/>
      <c r="D114" s="36" t="str">
        <f>IF(NOT(ISNUMBER(B114)),"",IF(B114&lt;=0,"SIN STOCK",IF(B114&lt;=SUM(C114),"REPONER","OK")))</f>
        <v/>
      </c>
      <c r="E114" s="37" t="str">
        <f>IF(OR(D114="REPONER",D114="SIN STOCK"),IF(SUM(C114)&lt;=0,"",SUM(C114)*2-B114),"")</f>
        <v/>
      </c>
      <c r="F114" s="15"/>
      <c r="G114" s="19" t="str">
        <f>IF(AND(ISNUMBER(B114),ISNUMBER(F114)),IF(B114&gt;0,ROUND(B114*F114,2),0),"")</f>
        <v/>
      </c>
    </row>
    <row r="115" spans="1:7" x14ac:dyDescent="0.25">
      <c r="A115" s="21"/>
      <c r="B115" s="21"/>
      <c r="C115" s="21"/>
      <c r="D115" s="36" t="str">
        <f>IF(NOT(ISNUMBER(B115)),"",IF(B115&lt;=0,"SIN STOCK",IF(B115&lt;=SUM(C115),"REPONER","OK")))</f>
        <v/>
      </c>
      <c r="E115" s="37" t="str">
        <f>IF(OR(D115="REPONER",D115="SIN STOCK"),IF(SUM(C115)&lt;=0,"",SUM(C115)*2-B115),"")</f>
        <v/>
      </c>
      <c r="F115" s="15"/>
      <c r="G115" s="19" t="str">
        <f>IF(AND(ISNUMBER(B115),ISNUMBER(F115)),IF(B115&gt;0,ROUND(B115*F115,2),0),"")</f>
        <v/>
      </c>
    </row>
    <row r="116" spans="1:7" x14ac:dyDescent="0.25">
      <c r="A116" s="21"/>
      <c r="B116" s="21"/>
      <c r="C116" s="21"/>
      <c r="D116" s="36" t="str">
        <f>IF(NOT(ISNUMBER(B116)),"",IF(B116&lt;=0,"SIN STOCK",IF(B116&lt;=SUM(C116),"REPONER","OK")))</f>
        <v/>
      </c>
      <c r="E116" s="37" t="str">
        <f>IF(OR(D116="REPONER",D116="SIN STOCK"),IF(SUM(C116)&lt;=0,"",SUM(C116)*2-B116),"")</f>
        <v/>
      </c>
      <c r="F116" s="15"/>
      <c r="G116" s="19" t="str">
        <f>IF(AND(ISNUMBER(B116),ISNUMBER(F116)),IF(B116&gt;0,ROUND(B116*F116,2),0),"")</f>
        <v/>
      </c>
    </row>
    <row r="117" spans="1:7" x14ac:dyDescent="0.25">
      <c r="A117" s="21"/>
      <c r="B117" s="21"/>
      <c r="C117" s="21"/>
      <c r="D117" s="36" t="str">
        <f>IF(NOT(ISNUMBER(B117)),"",IF(B117&lt;=0,"SIN STOCK",IF(B117&lt;=SUM(C117),"REPONER","OK")))</f>
        <v/>
      </c>
      <c r="E117" s="37" t="str">
        <f>IF(OR(D117="REPONER",D117="SIN STOCK"),IF(SUM(C117)&lt;=0,"",SUM(C117)*2-B117),"")</f>
        <v/>
      </c>
      <c r="F117" s="15"/>
      <c r="G117" s="19" t="str">
        <f>IF(AND(ISNUMBER(B117),ISNUMBER(F117)),IF(B117&gt;0,ROUND(B117*F117,2),0),"")</f>
        <v/>
      </c>
    </row>
    <row r="118" spans="1:7" x14ac:dyDescent="0.25">
      <c r="A118" s="21"/>
      <c r="B118" s="21"/>
      <c r="C118" s="21"/>
      <c r="D118" s="36" t="str">
        <f>IF(NOT(ISNUMBER(B118)),"",IF(B118&lt;=0,"SIN STOCK",IF(B118&lt;=SUM(C118),"REPONER","OK")))</f>
        <v/>
      </c>
      <c r="E118" s="37" t="str">
        <f>IF(OR(D118="REPONER",D118="SIN STOCK"),IF(SUM(C118)&lt;=0,"",SUM(C118)*2-B118),"")</f>
        <v/>
      </c>
      <c r="F118" s="15"/>
      <c r="G118" s="19" t="str">
        <f>IF(AND(ISNUMBER(B118),ISNUMBER(F118)),IF(B118&gt;0,ROUND(B118*F118,2),0),"")</f>
        <v/>
      </c>
    </row>
    <row r="119" spans="1:7" x14ac:dyDescent="0.25">
      <c r="A119" s="21"/>
      <c r="B119" s="21"/>
      <c r="C119" s="21"/>
      <c r="D119" s="36" t="str">
        <f>IF(NOT(ISNUMBER(B119)),"",IF(B119&lt;=0,"SIN STOCK",IF(B119&lt;=SUM(C119),"REPONER","OK")))</f>
        <v/>
      </c>
      <c r="E119" s="37" t="str">
        <f>IF(OR(D119="REPONER",D119="SIN STOCK"),IF(SUM(C119)&lt;=0,"",SUM(C119)*2-B119),"")</f>
        <v/>
      </c>
      <c r="F119" s="15"/>
      <c r="G119" s="19" t="str">
        <f>IF(AND(ISNUMBER(B119),ISNUMBER(F119)),IF(B119&gt;0,ROUND(B119*F119,2),0),"")</f>
        <v/>
      </c>
    </row>
    <row r="120" spans="1:7" x14ac:dyDescent="0.25">
      <c r="A120" s="21"/>
      <c r="B120" s="21"/>
      <c r="C120" s="21"/>
      <c r="D120" s="36" t="str">
        <f>IF(NOT(ISNUMBER(B120)),"",IF(B120&lt;=0,"SIN STOCK",IF(B120&lt;=SUM(C120),"REPONER","OK")))</f>
        <v/>
      </c>
      <c r="E120" s="37" t="str">
        <f>IF(OR(D120="REPONER",D120="SIN STOCK"),IF(SUM(C120)&lt;=0,"",SUM(C120)*2-B120),"")</f>
        <v/>
      </c>
      <c r="F120" s="15"/>
      <c r="G120" s="19" t="str">
        <f>IF(AND(ISNUMBER(B120),ISNUMBER(F120)),IF(B120&gt;0,ROUND(B120*F120,2),0),"")</f>
        <v/>
      </c>
    </row>
    <row r="121" spans="1:7" x14ac:dyDescent="0.25">
      <c r="A121" s="21"/>
      <c r="B121" s="21"/>
      <c r="C121" s="21"/>
      <c r="D121" s="36" t="str">
        <f>IF(NOT(ISNUMBER(B121)),"",IF(B121&lt;=0,"SIN STOCK",IF(B121&lt;=SUM(C121),"REPONER","OK")))</f>
        <v/>
      </c>
      <c r="E121" s="37" t="str">
        <f>IF(OR(D121="REPONER",D121="SIN STOCK"),IF(SUM(C121)&lt;=0,"",SUM(C121)*2-B121),"")</f>
        <v/>
      </c>
      <c r="F121" s="15"/>
      <c r="G121" s="19" t="str">
        <f>IF(AND(ISNUMBER(B121),ISNUMBER(F121)),IF(B121&gt;0,ROUND(B121*F121,2),0),"")</f>
        <v/>
      </c>
    </row>
    <row r="122" spans="1:7" x14ac:dyDescent="0.25">
      <c r="A122" s="21"/>
      <c r="B122" s="21"/>
      <c r="C122" s="21"/>
      <c r="D122" s="36" t="str">
        <f>IF(NOT(ISNUMBER(B122)),"",IF(B122&lt;=0,"SIN STOCK",IF(B122&lt;=SUM(C122),"REPONER","OK")))</f>
        <v/>
      </c>
      <c r="E122" s="37" t="str">
        <f>IF(OR(D122="REPONER",D122="SIN STOCK"),IF(SUM(C122)&lt;=0,"",SUM(C122)*2-B122),"")</f>
        <v/>
      </c>
      <c r="F122" s="15"/>
      <c r="G122" s="19" t="str">
        <f>IF(AND(ISNUMBER(B122),ISNUMBER(F122)),IF(B122&gt;0,ROUND(B122*F122,2),0),"")</f>
        <v/>
      </c>
    </row>
    <row r="123" spans="1:7" x14ac:dyDescent="0.25">
      <c r="A123" s="21"/>
      <c r="B123" s="21"/>
      <c r="C123" s="21"/>
      <c r="D123" s="36" t="str">
        <f>IF(NOT(ISNUMBER(B123)),"",IF(B123&lt;=0,"SIN STOCK",IF(B123&lt;=SUM(C123),"REPONER","OK")))</f>
        <v/>
      </c>
      <c r="E123" s="37" t="str">
        <f>IF(OR(D123="REPONER",D123="SIN STOCK"),IF(SUM(C123)&lt;=0,"",SUM(C123)*2-B123),"")</f>
        <v/>
      </c>
      <c r="F123" s="15"/>
      <c r="G123" s="19" t="str">
        <f>IF(AND(ISNUMBER(B123),ISNUMBER(F123)),IF(B123&gt;0,ROUND(B123*F123,2),0),"")</f>
        <v/>
      </c>
    </row>
    <row r="124" spans="1:7" x14ac:dyDescent="0.25">
      <c r="A124" s="21"/>
      <c r="B124" s="21"/>
      <c r="C124" s="21"/>
      <c r="D124" s="36" t="str">
        <f>IF(NOT(ISNUMBER(B124)),"",IF(B124&lt;=0,"SIN STOCK",IF(B124&lt;=SUM(C124),"REPONER","OK")))</f>
        <v/>
      </c>
      <c r="E124" s="37" t="str">
        <f>IF(OR(D124="REPONER",D124="SIN STOCK"),IF(SUM(C124)&lt;=0,"",SUM(C124)*2-B124),"")</f>
        <v/>
      </c>
      <c r="F124" s="15"/>
      <c r="G124" s="19" t="str">
        <f>IF(AND(ISNUMBER(B124),ISNUMBER(F124)),IF(B124&gt;0,ROUND(B124*F124,2),0),"")</f>
        <v/>
      </c>
    </row>
    <row r="125" spans="1:7" x14ac:dyDescent="0.25">
      <c r="A125" s="21"/>
      <c r="B125" s="21"/>
      <c r="C125" s="21"/>
      <c r="D125" s="36" t="str">
        <f>IF(NOT(ISNUMBER(B125)),"",IF(B125&lt;=0,"SIN STOCK",IF(B125&lt;=SUM(C125),"REPONER","OK")))</f>
        <v/>
      </c>
      <c r="E125" s="37" t="str">
        <f>IF(OR(D125="REPONER",D125="SIN STOCK"),IF(SUM(C125)&lt;=0,"",SUM(C125)*2-B125),"")</f>
        <v/>
      </c>
      <c r="F125" s="15"/>
      <c r="G125" s="19" t="str">
        <f>IF(AND(ISNUMBER(B125),ISNUMBER(F125)),IF(B125&gt;0,ROUND(B125*F125,2),0),"")</f>
        <v/>
      </c>
    </row>
    <row r="126" spans="1:7" x14ac:dyDescent="0.25">
      <c r="A126" s="21"/>
      <c r="B126" s="21"/>
      <c r="C126" s="21"/>
      <c r="D126" s="36" t="str">
        <f>IF(NOT(ISNUMBER(B126)),"",IF(B126&lt;=0,"SIN STOCK",IF(B126&lt;=SUM(C126),"REPONER","OK")))</f>
        <v/>
      </c>
      <c r="E126" s="37" t="str">
        <f>IF(OR(D126="REPONER",D126="SIN STOCK"),IF(SUM(C126)&lt;=0,"",SUM(C126)*2-B126),"")</f>
        <v/>
      </c>
      <c r="F126" s="15"/>
      <c r="G126" s="19" t="str">
        <f>IF(AND(ISNUMBER(B126),ISNUMBER(F126)),IF(B126&gt;0,ROUND(B126*F126,2),0),"")</f>
        <v/>
      </c>
    </row>
    <row r="127" spans="1:7" x14ac:dyDescent="0.25">
      <c r="A127" s="21"/>
      <c r="B127" s="21"/>
      <c r="C127" s="21"/>
      <c r="D127" s="36" t="str">
        <f>IF(NOT(ISNUMBER(B127)),"",IF(B127&lt;=0,"SIN STOCK",IF(B127&lt;=SUM(C127),"REPONER","OK")))</f>
        <v/>
      </c>
      <c r="E127" s="37" t="str">
        <f>IF(OR(D127="REPONER",D127="SIN STOCK"),IF(SUM(C127)&lt;=0,"",SUM(C127)*2-B127),"")</f>
        <v/>
      </c>
      <c r="F127" s="15"/>
      <c r="G127" s="19" t="str">
        <f>IF(AND(ISNUMBER(B127),ISNUMBER(F127)),IF(B127&gt;0,ROUND(B127*F127,2),0),"")</f>
        <v/>
      </c>
    </row>
    <row r="128" spans="1:7" x14ac:dyDescent="0.25">
      <c r="A128" s="21"/>
      <c r="B128" s="21"/>
      <c r="C128" s="21"/>
      <c r="D128" s="36" t="str">
        <f>IF(NOT(ISNUMBER(B128)),"",IF(B128&lt;=0,"SIN STOCK",IF(B128&lt;=SUM(C128),"REPONER","OK")))</f>
        <v/>
      </c>
      <c r="E128" s="37" t="str">
        <f>IF(OR(D128="REPONER",D128="SIN STOCK"),IF(SUM(C128)&lt;=0,"",SUM(C128)*2-B128),"")</f>
        <v/>
      </c>
      <c r="F128" s="15"/>
      <c r="G128" s="19" t="str">
        <f>IF(AND(ISNUMBER(B128),ISNUMBER(F128)),IF(B128&gt;0,ROUND(B128*F128,2),0),"")</f>
        <v/>
      </c>
    </row>
    <row r="129" spans="1:7" x14ac:dyDescent="0.25">
      <c r="A129" s="21"/>
      <c r="B129" s="21"/>
      <c r="C129" s="21"/>
      <c r="D129" s="36" t="str">
        <f>IF(NOT(ISNUMBER(B129)),"",IF(B129&lt;=0,"SIN STOCK",IF(B129&lt;=SUM(C129),"REPONER","OK")))</f>
        <v/>
      </c>
      <c r="E129" s="37" t="str">
        <f>IF(OR(D129="REPONER",D129="SIN STOCK"),IF(SUM(C129)&lt;=0,"",SUM(C129)*2-B129),"")</f>
        <v/>
      </c>
      <c r="F129" s="15"/>
      <c r="G129" s="19" t="str">
        <f>IF(AND(ISNUMBER(B129),ISNUMBER(F129)),IF(B129&gt;0,ROUND(B129*F129,2),0),"")</f>
        <v/>
      </c>
    </row>
    <row r="130" spans="1:7" x14ac:dyDescent="0.25">
      <c r="A130" s="21"/>
      <c r="B130" s="21"/>
      <c r="C130" s="21"/>
      <c r="D130" s="36" t="str">
        <f>IF(NOT(ISNUMBER(B130)),"",IF(B130&lt;=0,"SIN STOCK",IF(B130&lt;=SUM(C130),"REPONER","OK")))</f>
        <v/>
      </c>
      <c r="E130" s="37" t="str">
        <f>IF(OR(D130="REPONER",D130="SIN STOCK"),IF(SUM(C130)&lt;=0,"",SUM(C130)*2-B130),"")</f>
        <v/>
      </c>
      <c r="F130" s="15"/>
      <c r="G130" s="19" t="str">
        <f>IF(AND(ISNUMBER(B130),ISNUMBER(F130)),IF(B130&gt;0,ROUND(B130*F130,2),0),"")</f>
        <v/>
      </c>
    </row>
    <row r="131" spans="1:7" x14ac:dyDescent="0.25">
      <c r="A131" s="21"/>
      <c r="B131" s="21"/>
      <c r="C131" s="21"/>
      <c r="D131" s="36" t="str">
        <f>IF(NOT(ISNUMBER(B131)),"",IF(B131&lt;=0,"SIN STOCK",IF(B131&lt;=SUM(C131),"REPONER","OK")))</f>
        <v/>
      </c>
      <c r="E131" s="37" t="str">
        <f>IF(OR(D131="REPONER",D131="SIN STOCK"),IF(SUM(C131)&lt;=0,"",SUM(C131)*2-B131),"")</f>
        <v/>
      </c>
      <c r="F131" s="15"/>
      <c r="G131" s="19" t="str">
        <f>IF(AND(ISNUMBER(B131),ISNUMBER(F131)),IF(B131&gt;0,ROUND(B131*F131,2),0),"")</f>
        <v/>
      </c>
    </row>
    <row r="132" spans="1:7" x14ac:dyDescent="0.25">
      <c r="A132" s="21"/>
      <c r="B132" s="21"/>
      <c r="C132" s="21"/>
      <c r="D132" s="36" t="str">
        <f>IF(NOT(ISNUMBER(B132)),"",IF(B132&lt;=0,"SIN STOCK",IF(B132&lt;=SUM(C132),"REPONER","OK")))</f>
        <v/>
      </c>
      <c r="E132" s="37" t="str">
        <f>IF(OR(D132="REPONER",D132="SIN STOCK"),IF(SUM(C132)&lt;=0,"",SUM(C132)*2-B132),"")</f>
        <v/>
      </c>
      <c r="F132" s="15"/>
      <c r="G132" s="19" t="str">
        <f>IF(AND(ISNUMBER(B132),ISNUMBER(F132)),IF(B132&gt;0,ROUND(B132*F132,2),0),"")</f>
        <v/>
      </c>
    </row>
    <row r="133" spans="1:7" x14ac:dyDescent="0.25">
      <c r="A133" s="21"/>
      <c r="B133" s="21"/>
      <c r="C133" s="21"/>
      <c r="D133" s="36" t="str">
        <f>IF(NOT(ISNUMBER(B133)),"",IF(B133&lt;=0,"SIN STOCK",IF(B133&lt;=SUM(C133),"REPONER","OK")))</f>
        <v/>
      </c>
      <c r="E133" s="37" t="str">
        <f>IF(OR(D133="REPONER",D133="SIN STOCK"),IF(SUM(C133)&lt;=0,"",SUM(C133)*2-B133),"")</f>
        <v/>
      </c>
      <c r="F133" s="15"/>
      <c r="G133" s="19" t="str">
        <f>IF(AND(ISNUMBER(B133),ISNUMBER(F133)),IF(B133&gt;0,ROUND(B133*F133,2),0),"")</f>
        <v/>
      </c>
    </row>
    <row r="134" spans="1:7" x14ac:dyDescent="0.25">
      <c r="A134" s="21"/>
      <c r="B134" s="21"/>
      <c r="C134" s="21"/>
      <c r="D134" s="36" t="str">
        <f>IF(NOT(ISNUMBER(B134)),"",IF(B134&lt;=0,"SIN STOCK",IF(B134&lt;=SUM(C134),"REPONER","OK")))</f>
        <v/>
      </c>
      <c r="E134" s="37" t="str">
        <f>IF(OR(D134="REPONER",D134="SIN STOCK"),IF(SUM(C134)&lt;=0,"",SUM(C134)*2-B134),"")</f>
        <v/>
      </c>
      <c r="F134" s="15"/>
      <c r="G134" s="19" t="str">
        <f>IF(AND(ISNUMBER(B134),ISNUMBER(F134)),IF(B134&gt;0,ROUND(B134*F134,2),0),"")</f>
        <v/>
      </c>
    </row>
    <row r="135" spans="1:7" x14ac:dyDescent="0.25">
      <c r="A135" s="21"/>
      <c r="B135" s="21"/>
      <c r="C135" s="21"/>
      <c r="D135" s="36" t="str">
        <f>IF(NOT(ISNUMBER(B135)),"",IF(B135&lt;=0,"SIN STOCK",IF(B135&lt;=SUM(C135),"REPONER","OK")))</f>
        <v/>
      </c>
      <c r="E135" s="37" t="str">
        <f>IF(OR(D135="REPONER",D135="SIN STOCK"),IF(SUM(C135)&lt;=0,"",SUM(C135)*2-B135),"")</f>
        <v/>
      </c>
      <c r="F135" s="15"/>
      <c r="G135" s="19" t="str">
        <f>IF(AND(ISNUMBER(B135),ISNUMBER(F135)),IF(B135&gt;0,ROUND(B135*F135,2),0),"")</f>
        <v/>
      </c>
    </row>
    <row r="136" spans="1:7" x14ac:dyDescent="0.25">
      <c r="A136" s="21"/>
      <c r="B136" s="21"/>
      <c r="C136" s="21"/>
      <c r="D136" s="36" t="str">
        <f>IF(NOT(ISNUMBER(B136)),"",IF(B136&lt;=0,"SIN STOCK",IF(B136&lt;=SUM(C136),"REPONER","OK")))</f>
        <v/>
      </c>
      <c r="E136" s="37" t="str">
        <f>IF(OR(D136="REPONER",D136="SIN STOCK"),IF(SUM(C136)&lt;=0,"",SUM(C136)*2-B136),"")</f>
        <v/>
      </c>
      <c r="F136" s="15"/>
      <c r="G136" s="19" t="str">
        <f>IF(AND(ISNUMBER(B136),ISNUMBER(F136)),IF(B136&gt;0,ROUND(B136*F136,2),0),"")</f>
        <v/>
      </c>
    </row>
    <row r="137" spans="1:7" x14ac:dyDescent="0.25">
      <c r="A137" s="21"/>
      <c r="B137" s="21"/>
      <c r="C137" s="21"/>
      <c r="D137" s="36" t="str">
        <f>IF(NOT(ISNUMBER(B137)),"",IF(B137&lt;=0,"SIN STOCK",IF(B137&lt;=SUM(C137),"REPONER","OK")))</f>
        <v/>
      </c>
      <c r="E137" s="37" t="str">
        <f>IF(OR(D137="REPONER",D137="SIN STOCK"),IF(SUM(C137)&lt;=0,"",SUM(C137)*2-B137),"")</f>
        <v/>
      </c>
      <c r="F137" s="15"/>
      <c r="G137" s="19" t="str">
        <f>IF(AND(ISNUMBER(B137),ISNUMBER(F137)),IF(B137&gt;0,ROUND(B137*F137,2),0),"")</f>
        <v/>
      </c>
    </row>
    <row r="138" spans="1:7" x14ac:dyDescent="0.25">
      <c r="A138" s="21"/>
      <c r="B138" s="21"/>
      <c r="C138" s="21"/>
      <c r="D138" s="36" t="str">
        <f>IF(NOT(ISNUMBER(B138)),"",IF(B138&lt;=0,"SIN STOCK",IF(B138&lt;=SUM(C138),"REPONER","OK")))</f>
        <v/>
      </c>
      <c r="E138" s="37" t="str">
        <f>IF(OR(D138="REPONER",D138="SIN STOCK"),IF(SUM(C138)&lt;=0,"",SUM(C138)*2-B138),"")</f>
        <v/>
      </c>
      <c r="F138" s="15"/>
      <c r="G138" s="19" t="str">
        <f>IF(AND(ISNUMBER(B138),ISNUMBER(F138)),IF(B138&gt;0,ROUND(B138*F138,2),0),"")</f>
        <v/>
      </c>
    </row>
    <row r="139" spans="1:7" x14ac:dyDescent="0.25">
      <c r="A139" s="21"/>
      <c r="B139" s="21"/>
      <c r="C139" s="21"/>
      <c r="D139" s="36" t="str">
        <f>IF(NOT(ISNUMBER(B139)),"",IF(B139&lt;=0,"SIN STOCK",IF(B139&lt;=SUM(C139),"REPONER","OK")))</f>
        <v/>
      </c>
      <c r="E139" s="37" t="str">
        <f>IF(OR(D139="REPONER",D139="SIN STOCK"),IF(SUM(C139)&lt;=0,"",SUM(C139)*2-B139),"")</f>
        <v/>
      </c>
      <c r="F139" s="15"/>
      <c r="G139" s="19" t="str">
        <f>IF(AND(ISNUMBER(B139),ISNUMBER(F139)),IF(B139&gt;0,ROUND(B139*F139,2),0),"")</f>
        <v/>
      </c>
    </row>
    <row r="140" spans="1:7" x14ac:dyDescent="0.25">
      <c r="A140" s="21"/>
      <c r="B140" s="21"/>
      <c r="C140" s="21"/>
      <c r="D140" s="36" t="str">
        <f>IF(NOT(ISNUMBER(B140)),"",IF(B140&lt;=0,"SIN STOCK",IF(B140&lt;=SUM(C140),"REPONER","OK")))</f>
        <v/>
      </c>
      <c r="E140" s="37" t="str">
        <f>IF(OR(D140="REPONER",D140="SIN STOCK"),IF(SUM(C140)&lt;=0,"",SUM(C140)*2-B140),"")</f>
        <v/>
      </c>
      <c r="F140" s="15"/>
      <c r="G140" s="19" t="str">
        <f>IF(AND(ISNUMBER(B140),ISNUMBER(F140)),IF(B140&gt;0,ROUND(B140*F140,2),0),"")</f>
        <v/>
      </c>
    </row>
    <row r="141" spans="1:7" x14ac:dyDescent="0.25">
      <c r="A141" s="21"/>
      <c r="B141" s="21"/>
      <c r="C141" s="21"/>
      <c r="D141" s="36" t="str">
        <f>IF(NOT(ISNUMBER(B141)),"",IF(B141&lt;=0,"SIN STOCK",IF(B141&lt;=SUM(C141),"REPONER","OK")))</f>
        <v/>
      </c>
      <c r="E141" s="37" t="str">
        <f>IF(OR(D141="REPONER",D141="SIN STOCK"),IF(SUM(C141)&lt;=0,"",SUM(C141)*2-B141),"")</f>
        <v/>
      </c>
      <c r="F141" s="15"/>
      <c r="G141" s="19" t="str">
        <f>IF(AND(ISNUMBER(B141),ISNUMBER(F141)),IF(B141&gt;0,ROUND(B141*F141,2),0),"")</f>
        <v/>
      </c>
    </row>
    <row r="142" spans="1:7" x14ac:dyDescent="0.25">
      <c r="A142" s="21"/>
      <c r="B142" s="21"/>
      <c r="C142" s="21"/>
      <c r="D142" s="36" t="str">
        <f>IF(NOT(ISNUMBER(B142)),"",IF(B142&lt;=0,"SIN STOCK",IF(B142&lt;=SUM(C142),"REPONER","OK")))</f>
        <v/>
      </c>
      <c r="E142" s="37" t="str">
        <f>IF(OR(D142="REPONER",D142="SIN STOCK"),IF(SUM(C142)&lt;=0,"",SUM(C142)*2-B142),"")</f>
        <v/>
      </c>
      <c r="F142" s="15"/>
      <c r="G142" s="19" t="str">
        <f>IF(AND(ISNUMBER(B142),ISNUMBER(F142)),IF(B142&gt;0,ROUND(B142*F142,2),0),"")</f>
        <v/>
      </c>
    </row>
    <row r="143" spans="1:7" x14ac:dyDescent="0.25">
      <c r="A143" s="21"/>
      <c r="B143" s="21"/>
      <c r="C143" s="21"/>
      <c r="D143" s="36" t="str">
        <f>IF(NOT(ISNUMBER(B143)),"",IF(B143&lt;=0,"SIN STOCK",IF(B143&lt;=SUM(C143),"REPONER","OK")))</f>
        <v/>
      </c>
      <c r="E143" s="37" t="str">
        <f>IF(OR(D143="REPONER",D143="SIN STOCK"),IF(SUM(C143)&lt;=0,"",SUM(C143)*2-B143),"")</f>
        <v/>
      </c>
      <c r="F143" s="15"/>
      <c r="G143" s="19" t="str">
        <f>IF(AND(ISNUMBER(B143),ISNUMBER(F143)),IF(B143&gt;0,ROUND(B143*F143,2),0),"")</f>
        <v/>
      </c>
    </row>
    <row r="144" spans="1:7" x14ac:dyDescent="0.25">
      <c r="A144" s="21"/>
      <c r="B144" s="21"/>
      <c r="C144" s="21"/>
      <c r="D144" s="36" t="str">
        <f>IF(NOT(ISNUMBER(B144)),"",IF(B144&lt;=0,"SIN STOCK",IF(B144&lt;=SUM(C144),"REPONER","OK")))</f>
        <v/>
      </c>
      <c r="E144" s="37" t="str">
        <f>IF(OR(D144="REPONER",D144="SIN STOCK"),IF(SUM(C144)&lt;=0,"",SUM(C144)*2-B144),"")</f>
        <v/>
      </c>
      <c r="F144" s="15"/>
      <c r="G144" s="19" t="str">
        <f>IF(AND(ISNUMBER(B144),ISNUMBER(F144)),IF(B144&gt;0,ROUND(B144*F144,2),0),"")</f>
        <v/>
      </c>
    </row>
    <row r="145" spans="1:7" x14ac:dyDescent="0.25">
      <c r="A145" s="21"/>
      <c r="B145" s="21"/>
      <c r="C145" s="21"/>
      <c r="D145" s="36" t="str">
        <f>IF(NOT(ISNUMBER(B145)),"",IF(B145&lt;=0,"SIN STOCK",IF(B145&lt;=SUM(C145),"REPONER","OK")))</f>
        <v/>
      </c>
      <c r="E145" s="37" t="str">
        <f>IF(OR(D145="REPONER",D145="SIN STOCK"),IF(SUM(C145)&lt;=0,"",SUM(C145)*2-B145),"")</f>
        <v/>
      </c>
      <c r="F145" s="15"/>
      <c r="G145" s="19" t="str">
        <f>IF(AND(ISNUMBER(B145),ISNUMBER(F145)),IF(B145&gt;0,ROUND(B145*F145,2),0),"")</f>
        <v/>
      </c>
    </row>
    <row r="146" spans="1:7" x14ac:dyDescent="0.25">
      <c r="A146" s="21"/>
      <c r="B146" s="21"/>
      <c r="C146" s="21"/>
      <c r="D146" s="36" t="str">
        <f>IF(NOT(ISNUMBER(B146)),"",IF(B146&lt;=0,"SIN STOCK",IF(B146&lt;=SUM(C146),"REPONER","OK")))</f>
        <v/>
      </c>
      <c r="E146" s="37" t="str">
        <f>IF(OR(D146="REPONER",D146="SIN STOCK"),IF(SUM(C146)&lt;=0,"",SUM(C146)*2-B146),"")</f>
        <v/>
      </c>
      <c r="F146" s="15"/>
      <c r="G146" s="19" t="str">
        <f>IF(AND(ISNUMBER(B146),ISNUMBER(F146)),IF(B146&gt;0,ROUND(B146*F146,2),0),"")</f>
        <v/>
      </c>
    </row>
    <row r="147" spans="1:7" x14ac:dyDescent="0.25">
      <c r="A147" s="21"/>
      <c r="B147" s="21"/>
      <c r="C147" s="21"/>
      <c r="D147" s="36" t="str">
        <f>IF(NOT(ISNUMBER(B147)),"",IF(B147&lt;=0,"SIN STOCK",IF(B147&lt;=SUM(C147),"REPONER","OK")))</f>
        <v/>
      </c>
      <c r="E147" s="37" t="str">
        <f>IF(OR(D147="REPONER",D147="SIN STOCK"),IF(SUM(C147)&lt;=0,"",SUM(C147)*2-B147),"")</f>
        <v/>
      </c>
      <c r="F147" s="15"/>
      <c r="G147" s="19" t="str">
        <f>IF(AND(ISNUMBER(B147),ISNUMBER(F147)),IF(B147&gt;0,ROUND(B147*F147,2),0),"")</f>
        <v/>
      </c>
    </row>
    <row r="148" spans="1:7" x14ac:dyDescent="0.25">
      <c r="A148" s="21"/>
      <c r="B148" s="21"/>
      <c r="C148" s="21"/>
      <c r="D148" s="36" t="str">
        <f>IF(NOT(ISNUMBER(B148)),"",IF(B148&lt;=0,"SIN STOCK",IF(B148&lt;=SUM(C148),"REPONER","OK")))</f>
        <v/>
      </c>
      <c r="E148" s="37" t="str">
        <f>IF(OR(D148="REPONER",D148="SIN STOCK"),IF(SUM(C148)&lt;=0,"",SUM(C148)*2-B148),"")</f>
        <v/>
      </c>
      <c r="F148" s="15"/>
      <c r="G148" s="19" t="str">
        <f>IF(AND(ISNUMBER(B148),ISNUMBER(F148)),IF(B148&gt;0,ROUND(B148*F148,2),0),"")</f>
        <v/>
      </c>
    </row>
    <row r="149" spans="1:7" x14ac:dyDescent="0.25">
      <c r="A149" s="21"/>
      <c r="B149" s="21"/>
      <c r="C149" s="21"/>
      <c r="D149" s="36" t="str">
        <f>IF(NOT(ISNUMBER(B149)),"",IF(B149&lt;=0,"SIN STOCK",IF(B149&lt;=SUM(C149),"REPONER","OK")))</f>
        <v/>
      </c>
      <c r="E149" s="37" t="str">
        <f>IF(OR(D149="REPONER",D149="SIN STOCK"),IF(SUM(C149)&lt;=0,"",SUM(C149)*2-B149),"")</f>
        <v/>
      </c>
      <c r="F149" s="15"/>
      <c r="G149" s="19" t="str">
        <f>IF(AND(ISNUMBER(B149),ISNUMBER(F149)),IF(B149&gt;0,ROUND(B149*F149,2),0),"")</f>
        <v/>
      </c>
    </row>
    <row r="150" spans="1:7" x14ac:dyDescent="0.25">
      <c r="A150" s="21"/>
      <c r="B150" s="21"/>
      <c r="C150" s="21"/>
      <c r="D150" s="36" t="str">
        <f>IF(NOT(ISNUMBER(B150)),"",IF(B150&lt;=0,"SIN STOCK",IF(B150&lt;=SUM(C150),"REPONER","OK")))</f>
        <v/>
      </c>
      <c r="E150" s="37" t="str">
        <f>IF(OR(D150="REPONER",D150="SIN STOCK"),IF(SUM(C150)&lt;=0,"",SUM(C150)*2-B150),"")</f>
        <v/>
      </c>
      <c r="F150" s="15"/>
      <c r="G150" s="19" t="str">
        <f>IF(AND(ISNUMBER(B150),ISNUMBER(F150)),IF(B150&gt;0,ROUND(B150*F150,2),0),"")</f>
        <v/>
      </c>
    </row>
    <row r="151" spans="1:7" x14ac:dyDescent="0.25">
      <c r="A151" s="21"/>
      <c r="B151" s="21"/>
      <c r="C151" s="21"/>
      <c r="D151" s="36" t="str">
        <f>IF(NOT(ISNUMBER(B151)),"",IF(B151&lt;=0,"SIN STOCK",IF(B151&lt;=SUM(C151),"REPONER","OK")))</f>
        <v/>
      </c>
      <c r="E151" s="37" t="str">
        <f>IF(OR(D151="REPONER",D151="SIN STOCK"),IF(SUM(C151)&lt;=0,"",SUM(C151)*2-B151),"")</f>
        <v/>
      </c>
      <c r="F151" s="15"/>
      <c r="G151" s="19" t="str">
        <f>IF(AND(ISNUMBER(B151),ISNUMBER(F151)),IF(B151&gt;0,ROUND(B151*F151,2),0),"")</f>
        <v/>
      </c>
    </row>
    <row r="152" spans="1:7" x14ac:dyDescent="0.25">
      <c r="A152" s="21"/>
      <c r="B152" s="21"/>
      <c r="C152" s="21"/>
      <c r="D152" s="36" t="str">
        <f>IF(NOT(ISNUMBER(B152)),"",IF(B152&lt;=0,"SIN STOCK",IF(B152&lt;=SUM(C152),"REPONER","OK")))</f>
        <v/>
      </c>
      <c r="E152" s="37" t="str">
        <f>IF(OR(D152="REPONER",D152="SIN STOCK"),IF(SUM(C152)&lt;=0,"",SUM(C152)*2-B152),"")</f>
        <v/>
      </c>
      <c r="F152" s="15"/>
      <c r="G152" s="19" t="str">
        <f>IF(AND(ISNUMBER(B152),ISNUMBER(F152)),IF(B152&gt;0,ROUND(B152*F152,2),0),"")</f>
        <v/>
      </c>
    </row>
    <row r="153" spans="1:7" x14ac:dyDescent="0.25">
      <c r="A153" s="21"/>
      <c r="B153" s="21"/>
      <c r="C153" s="21"/>
      <c r="D153" s="36" t="str">
        <f>IF(NOT(ISNUMBER(B153)),"",IF(B153&lt;=0,"SIN STOCK",IF(B153&lt;=SUM(C153),"REPONER","OK")))</f>
        <v/>
      </c>
      <c r="E153" s="37" t="str">
        <f>IF(OR(D153="REPONER",D153="SIN STOCK"),IF(SUM(C153)&lt;=0,"",SUM(C153)*2-B153),"")</f>
        <v/>
      </c>
      <c r="F153" s="15"/>
      <c r="G153" s="19" t="str">
        <f>IF(AND(ISNUMBER(B153),ISNUMBER(F153)),IF(B153&gt;0,ROUND(B153*F153,2),0),"")</f>
        <v/>
      </c>
    </row>
    <row r="154" spans="1:7" x14ac:dyDescent="0.25">
      <c r="A154" s="21"/>
      <c r="B154" s="21"/>
      <c r="C154" s="21"/>
      <c r="D154" s="36" t="str">
        <f>IF(NOT(ISNUMBER(B154)),"",IF(B154&lt;=0,"SIN STOCK",IF(B154&lt;=SUM(C154),"REPONER","OK")))</f>
        <v/>
      </c>
      <c r="E154" s="37" t="str">
        <f>IF(OR(D154="REPONER",D154="SIN STOCK"),IF(SUM(C154)&lt;=0,"",SUM(C154)*2-B154),"")</f>
        <v/>
      </c>
      <c r="F154" s="15"/>
      <c r="G154" s="19" t="str">
        <f>IF(AND(ISNUMBER(B154),ISNUMBER(F154)),IF(B154&gt;0,ROUND(B154*F154,2),0),"")</f>
        <v/>
      </c>
    </row>
    <row r="155" spans="1:7" x14ac:dyDescent="0.25">
      <c r="A155" s="21"/>
      <c r="B155" s="21"/>
      <c r="C155" s="21"/>
      <c r="D155" s="36" t="str">
        <f>IF(NOT(ISNUMBER(B155)),"",IF(B155&lt;=0,"SIN STOCK",IF(B155&lt;=SUM(C155),"REPONER","OK")))</f>
        <v/>
      </c>
      <c r="E155" s="37" t="str">
        <f>IF(OR(D155="REPONER",D155="SIN STOCK"),IF(SUM(C155)&lt;=0,"",SUM(C155)*2-B155),"")</f>
        <v/>
      </c>
      <c r="F155" s="15"/>
      <c r="G155" s="19" t="str">
        <f>IF(AND(ISNUMBER(B155),ISNUMBER(F155)),IF(B155&gt;0,ROUND(B155*F155,2),0),"")</f>
        <v/>
      </c>
    </row>
    <row r="156" spans="1:7" x14ac:dyDescent="0.25">
      <c r="A156" s="21"/>
      <c r="B156" s="21"/>
      <c r="C156" s="21"/>
      <c r="D156" s="36" t="str">
        <f>IF(NOT(ISNUMBER(B156)),"",IF(B156&lt;=0,"SIN STOCK",IF(B156&lt;=SUM(C156),"REPONER","OK")))</f>
        <v/>
      </c>
      <c r="E156" s="37" t="str">
        <f>IF(OR(D156="REPONER",D156="SIN STOCK"),IF(SUM(C156)&lt;=0,"",SUM(C156)*2-B156),"")</f>
        <v/>
      </c>
      <c r="F156" s="15"/>
      <c r="G156" s="19" t="str">
        <f>IF(AND(ISNUMBER(B156),ISNUMBER(F156)),IF(B156&gt;0,ROUND(B156*F156,2),0),"")</f>
        <v/>
      </c>
    </row>
    <row r="157" spans="1:7" x14ac:dyDescent="0.25">
      <c r="A157" s="21"/>
      <c r="B157" s="21"/>
      <c r="C157" s="21"/>
      <c r="D157" s="36" t="str">
        <f>IF(NOT(ISNUMBER(B157)),"",IF(B157&lt;=0,"SIN STOCK",IF(B157&lt;=SUM(C157),"REPONER","OK")))</f>
        <v/>
      </c>
      <c r="E157" s="37" t="str">
        <f>IF(OR(D157="REPONER",D157="SIN STOCK"),IF(SUM(C157)&lt;=0,"",SUM(C157)*2-B157),"")</f>
        <v/>
      </c>
      <c r="F157" s="15"/>
      <c r="G157" s="19" t="str">
        <f>IF(AND(ISNUMBER(B157),ISNUMBER(F157)),IF(B157&gt;0,ROUND(B157*F157,2),0),"")</f>
        <v/>
      </c>
    </row>
    <row r="158" spans="1:7" x14ac:dyDescent="0.25">
      <c r="A158" s="21"/>
      <c r="B158" s="21"/>
      <c r="C158" s="21"/>
      <c r="D158" s="36" t="str">
        <f>IF(NOT(ISNUMBER(B158)),"",IF(B158&lt;=0,"SIN STOCK",IF(B158&lt;=SUM(C158),"REPONER","OK")))</f>
        <v/>
      </c>
      <c r="E158" s="37" t="str">
        <f>IF(OR(D158="REPONER",D158="SIN STOCK"),IF(SUM(C158)&lt;=0,"",SUM(C158)*2-B158),"")</f>
        <v/>
      </c>
      <c r="F158" s="15"/>
      <c r="G158" s="19" t="str">
        <f>IF(AND(ISNUMBER(B158),ISNUMBER(F158)),IF(B158&gt;0,ROUND(B158*F158,2),0),"")</f>
        <v/>
      </c>
    </row>
    <row r="159" spans="1:7" x14ac:dyDescent="0.25">
      <c r="A159" s="21"/>
      <c r="B159" s="21"/>
      <c r="C159" s="21"/>
      <c r="D159" s="36" t="str">
        <f>IF(NOT(ISNUMBER(B159)),"",IF(B159&lt;=0,"SIN STOCK",IF(B159&lt;=SUM(C159),"REPONER","OK")))</f>
        <v/>
      </c>
      <c r="E159" s="37" t="str">
        <f>IF(OR(D159="REPONER",D159="SIN STOCK"),IF(SUM(C159)&lt;=0,"",SUM(C159)*2-B159),"")</f>
        <v/>
      </c>
      <c r="F159" s="15"/>
      <c r="G159" s="19" t="str">
        <f>IF(AND(ISNUMBER(B159),ISNUMBER(F159)),IF(B159&gt;0,ROUND(B159*F159,2),0),"")</f>
        <v/>
      </c>
    </row>
    <row r="160" spans="1:7" x14ac:dyDescent="0.25">
      <c r="A160" s="21"/>
      <c r="B160" s="21"/>
      <c r="C160" s="21"/>
      <c r="D160" s="36" t="str">
        <f>IF(NOT(ISNUMBER(B160)),"",IF(B160&lt;=0,"SIN STOCK",IF(B160&lt;=SUM(C160),"REPONER","OK")))</f>
        <v/>
      </c>
      <c r="E160" s="37" t="str">
        <f>IF(OR(D160="REPONER",D160="SIN STOCK"),IF(SUM(C160)&lt;=0,"",SUM(C160)*2-B160),"")</f>
        <v/>
      </c>
      <c r="F160" s="15"/>
      <c r="G160" s="19" t="str">
        <f>IF(AND(ISNUMBER(B160),ISNUMBER(F160)),IF(B160&gt;0,ROUND(B160*F160,2),0),"")</f>
        <v/>
      </c>
    </row>
    <row r="161" spans="1:7" x14ac:dyDescent="0.25">
      <c r="A161" s="21"/>
      <c r="B161" s="21"/>
      <c r="C161" s="21"/>
      <c r="D161" s="36" t="str">
        <f>IF(NOT(ISNUMBER(B161)),"",IF(B161&lt;=0,"SIN STOCK",IF(B161&lt;=SUM(C161),"REPONER","OK")))</f>
        <v/>
      </c>
      <c r="E161" s="37" t="str">
        <f>IF(OR(D161="REPONER",D161="SIN STOCK"),IF(SUM(C161)&lt;=0,"",SUM(C161)*2-B161),"")</f>
        <v/>
      </c>
      <c r="F161" s="15"/>
      <c r="G161" s="19" t="str">
        <f>IF(AND(ISNUMBER(B161),ISNUMBER(F161)),IF(B161&gt;0,ROUND(B161*F161,2),0),"")</f>
        <v/>
      </c>
    </row>
    <row r="162" spans="1:7" x14ac:dyDescent="0.25">
      <c r="A162" s="21"/>
      <c r="B162" s="21"/>
      <c r="C162" s="21"/>
      <c r="D162" s="36" t="str">
        <f>IF(NOT(ISNUMBER(B162)),"",IF(B162&lt;=0,"SIN STOCK",IF(B162&lt;=SUM(C162),"REPONER","OK")))</f>
        <v/>
      </c>
      <c r="E162" s="37" t="str">
        <f>IF(OR(D162="REPONER",D162="SIN STOCK"),IF(SUM(C162)&lt;=0,"",SUM(C162)*2-B162),"")</f>
        <v/>
      </c>
      <c r="F162" s="15"/>
      <c r="G162" s="19" t="str">
        <f>IF(AND(ISNUMBER(B162),ISNUMBER(F162)),IF(B162&gt;0,ROUND(B162*F162,2),0),"")</f>
        <v/>
      </c>
    </row>
    <row r="163" spans="1:7" x14ac:dyDescent="0.25">
      <c r="A163" s="21"/>
      <c r="B163" s="21"/>
      <c r="C163" s="21"/>
      <c r="D163" s="36" t="str">
        <f>IF(NOT(ISNUMBER(B163)),"",IF(B163&lt;=0,"SIN STOCK",IF(B163&lt;=SUM(C163),"REPONER","OK")))</f>
        <v/>
      </c>
      <c r="E163" s="37" t="str">
        <f>IF(OR(D163="REPONER",D163="SIN STOCK"),IF(SUM(C163)&lt;=0,"",SUM(C163)*2-B163),"")</f>
        <v/>
      </c>
      <c r="F163" s="15"/>
      <c r="G163" s="19" t="str">
        <f>IF(AND(ISNUMBER(B163),ISNUMBER(F163)),IF(B163&gt;0,ROUND(B163*F163,2),0),"")</f>
        <v/>
      </c>
    </row>
    <row r="164" spans="1:7" x14ac:dyDescent="0.25">
      <c r="A164" s="21"/>
      <c r="B164" s="21"/>
      <c r="C164" s="21"/>
      <c r="D164" s="36" t="str">
        <f>IF(NOT(ISNUMBER(B164)),"",IF(B164&lt;=0,"SIN STOCK",IF(B164&lt;=SUM(C164),"REPONER","OK")))</f>
        <v/>
      </c>
      <c r="E164" s="37" t="str">
        <f>IF(OR(D164="REPONER",D164="SIN STOCK"),IF(SUM(C164)&lt;=0,"",SUM(C164)*2-B164),"")</f>
        <v/>
      </c>
      <c r="F164" s="15"/>
      <c r="G164" s="19" t="str">
        <f>IF(AND(ISNUMBER(B164),ISNUMBER(F164)),IF(B164&gt;0,ROUND(B164*F164,2),0),"")</f>
        <v/>
      </c>
    </row>
    <row r="165" spans="1:7" x14ac:dyDescent="0.25">
      <c r="A165" s="21"/>
      <c r="B165" s="21"/>
      <c r="C165" s="21"/>
      <c r="D165" s="36" t="str">
        <f>IF(NOT(ISNUMBER(B165)),"",IF(B165&lt;=0,"SIN STOCK",IF(B165&lt;=SUM(C165),"REPONER","OK")))</f>
        <v/>
      </c>
      <c r="E165" s="37" t="str">
        <f>IF(OR(D165="REPONER",D165="SIN STOCK"),IF(SUM(C165)&lt;=0,"",SUM(C165)*2-B165),"")</f>
        <v/>
      </c>
      <c r="F165" s="15"/>
      <c r="G165" s="19" t="str">
        <f>IF(AND(ISNUMBER(B165),ISNUMBER(F165)),IF(B165&gt;0,ROUND(B165*F165,2),0),"")</f>
        <v/>
      </c>
    </row>
    <row r="166" spans="1:7" x14ac:dyDescent="0.25">
      <c r="A166" s="21"/>
      <c r="B166" s="21"/>
      <c r="C166" s="21"/>
      <c r="D166" s="36" t="str">
        <f>IF(NOT(ISNUMBER(B166)),"",IF(B166&lt;=0,"SIN STOCK",IF(B166&lt;=SUM(C166),"REPONER","OK")))</f>
        <v/>
      </c>
      <c r="E166" s="37" t="str">
        <f>IF(OR(D166="REPONER",D166="SIN STOCK"),IF(SUM(C166)&lt;=0,"",SUM(C166)*2-B166),"")</f>
        <v/>
      </c>
      <c r="F166" s="15"/>
      <c r="G166" s="19" t="str">
        <f>IF(AND(ISNUMBER(B166),ISNUMBER(F166)),IF(B166&gt;0,ROUND(B166*F166,2),0),"")</f>
        <v/>
      </c>
    </row>
    <row r="167" spans="1:7" x14ac:dyDescent="0.25">
      <c r="A167" s="21"/>
      <c r="B167" s="21"/>
      <c r="C167" s="21"/>
      <c r="D167" s="36" t="str">
        <f>IF(NOT(ISNUMBER(B167)),"",IF(B167&lt;=0,"SIN STOCK",IF(B167&lt;=SUM(C167),"REPONER","OK")))</f>
        <v/>
      </c>
      <c r="E167" s="37" t="str">
        <f>IF(OR(D167="REPONER",D167="SIN STOCK"),IF(SUM(C167)&lt;=0,"",SUM(C167)*2-B167),"")</f>
        <v/>
      </c>
      <c r="F167" s="15"/>
      <c r="G167" s="19" t="str">
        <f>IF(AND(ISNUMBER(B167),ISNUMBER(F167)),IF(B167&gt;0,ROUND(B167*F167,2),0),"")</f>
        <v/>
      </c>
    </row>
    <row r="168" spans="1:7" x14ac:dyDescent="0.25">
      <c r="A168" s="21"/>
      <c r="B168" s="21"/>
      <c r="C168" s="21"/>
      <c r="D168" s="36" t="str">
        <f>IF(NOT(ISNUMBER(B168)),"",IF(B168&lt;=0,"SIN STOCK",IF(B168&lt;=SUM(C168),"REPONER","OK")))</f>
        <v/>
      </c>
      <c r="E168" s="37" t="str">
        <f>IF(OR(D168="REPONER",D168="SIN STOCK"),IF(SUM(C168)&lt;=0,"",SUM(C168)*2-B168),"")</f>
        <v/>
      </c>
      <c r="F168" s="15"/>
      <c r="G168" s="19" t="str">
        <f>IF(AND(ISNUMBER(B168),ISNUMBER(F168)),IF(B168&gt;0,ROUND(B168*F168,2),0),"")</f>
        <v/>
      </c>
    </row>
    <row r="169" spans="1:7" x14ac:dyDescent="0.25">
      <c r="A169" s="21"/>
      <c r="B169" s="21"/>
      <c r="C169" s="21"/>
      <c r="D169" s="36" t="str">
        <f>IF(NOT(ISNUMBER(B169)),"",IF(B169&lt;=0,"SIN STOCK",IF(B169&lt;=SUM(C169),"REPONER","OK")))</f>
        <v/>
      </c>
      <c r="E169" s="37" t="str">
        <f>IF(OR(D169="REPONER",D169="SIN STOCK"),IF(SUM(C169)&lt;=0,"",SUM(C169)*2-B169),"")</f>
        <v/>
      </c>
      <c r="F169" s="15"/>
      <c r="G169" s="19" t="str">
        <f>IF(AND(ISNUMBER(B169),ISNUMBER(F169)),IF(B169&gt;0,ROUND(B169*F169,2),0),"")</f>
        <v/>
      </c>
    </row>
    <row r="170" spans="1:7" x14ac:dyDescent="0.25">
      <c r="A170" s="21"/>
      <c r="B170" s="21"/>
      <c r="C170" s="21"/>
      <c r="D170" s="36" t="str">
        <f>IF(NOT(ISNUMBER(B170)),"",IF(B170&lt;=0,"SIN STOCK",IF(B170&lt;=SUM(C170),"REPONER","OK")))</f>
        <v/>
      </c>
      <c r="E170" s="37" t="str">
        <f>IF(OR(D170="REPONER",D170="SIN STOCK"),IF(SUM(C170)&lt;=0,"",SUM(C170)*2-B170),"")</f>
        <v/>
      </c>
      <c r="F170" s="15"/>
      <c r="G170" s="19" t="str">
        <f>IF(AND(ISNUMBER(B170),ISNUMBER(F170)),IF(B170&gt;0,ROUND(B170*F170,2),0),"")</f>
        <v/>
      </c>
    </row>
    <row r="171" spans="1:7" x14ac:dyDescent="0.25">
      <c r="A171" s="21"/>
      <c r="B171" s="21"/>
      <c r="C171" s="21"/>
      <c r="D171" s="36" t="str">
        <f>IF(NOT(ISNUMBER(B171)),"",IF(B171&lt;=0,"SIN STOCK",IF(B171&lt;=SUM(C171),"REPONER","OK")))</f>
        <v/>
      </c>
      <c r="E171" s="37" t="str">
        <f>IF(OR(D171="REPONER",D171="SIN STOCK"),IF(SUM(C171)&lt;=0,"",SUM(C171)*2-B171),"")</f>
        <v/>
      </c>
      <c r="F171" s="15"/>
      <c r="G171" s="19" t="str">
        <f>IF(AND(ISNUMBER(B171),ISNUMBER(F171)),IF(B171&gt;0,ROUND(B171*F171,2),0),"")</f>
        <v/>
      </c>
    </row>
    <row r="172" spans="1:7" x14ac:dyDescent="0.25">
      <c r="A172" s="21"/>
      <c r="B172" s="21"/>
      <c r="C172" s="21"/>
      <c r="D172" s="36" t="str">
        <f>IF(NOT(ISNUMBER(B172)),"",IF(B172&lt;=0,"SIN STOCK",IF(B172&lt;=SUM(C172),"REPONER","OK")))</f>
        <v/>
      </c>
      <c r="E172" s="37" t="str">
        <f>IF(OR(D172="REPONER",D172="SIN STOCK"),IF(SUM(C172)&lt;=0,"",SUM(C172)*2-B172),"")</f>
        <v/>
      </c>
      <c r="F172" s="15"/>
      <c r="G172" s="19" t="str">
        <f>IF(AND(ISNUMBER(B172),ISNUMBER(F172)),IF(B172&gt;0,ROUND(B172*F172,2),0),"")</f>
        <v/>
      </c>
    </row>
    <row r="173" spans="1:7" x14ac:dyDescent="0.25">
      <c r="A173" s="21"/>
      <c r="B173" s="21"/>
      <c r="C173" s="21"/>
      <c r="D173" s="36" t="str">
        <f>IF(NOT(ISNUMBER(B173)),"",IF(B173&lt;=0,"SIN STOCK",IF(B173&lt;=SUM(C173),"REPONER","OK")))</f>
        <v/>
      </c>
      <c r="E173" s="37" t="str">
        <f>IF(OR(D173="REPONER",D173="SIN STOCK"),IF(SUM(C173)&lt;=0,"",SUM(C173)*2-B173),"")</f>
        <v/>
      </c>
      <c r="F173" s="15"/>
      <c r="G173" s="19" t="str">
        <f>IF(AND(ISNUMBER(B173),ISNUMBER(F173)),IF(B173&gt;0,ROUND(B173*F173,2),0),"")</f>
        <v/>
      </c>
    </row>
    <row r="174" spans="1:7" x14ac:dyDescent="0.25">
      <c r="A174" s="21"/>
      <c r="B174" s="21"/>
      <c r="C174" s="21"/>
      <c r="D174" s="36" t="str">
        <f>IF(NOT(ISNUMBER(B174)),"",IF(B174&lt;=0,"SIN STOCK",IF(B174&lt;=SUM(C174),"REPONER","OK")))</f>
        <v/>
      </c>
      <c r="E174" s="37" t="str">
        <f>IF(OR(D174="REPONER",D174="SIN STOCK"),IF(SUM(C174)&lt;=0,"",SUM(C174)*2-B174),"")</f>
        <v/>
      </c>
      <c r="F174" s="15"/>
      <c r="G174" s="19" t="str">
        <f>IF(AND(ISNUMBER(B174),ISNUMBER(F174)),IF(B174&gt;0,ROUND(B174*F174,2),0),"")</f>
        <v/>
      </c>
    </row>
    <row r="175" spans="1:7" x14ac:dyDescent="0.25">
      <c r="A175" s="21"/>
      <c r="B175" s="21"/>
      <c r="C175" s="21"/>
      <c r="D175" s="36" t="str">
        <f>IF(NOT(ISNUMBER(B175)),"",IF(B175&lt;=0,"SIN STOCK",IF(B175&lt;=SUM(C175),"REPONER","OK")))</f>
        <v/>
      </c>
      <c r="E175" s="37" t="str">
        <f>IF(OR(D175="REPONER",D175="SIN STOCK"),IF(SUM(C175)&lt;=0,"",SUM(C175)*2-B175),"")</f>
        <v/>
      </c>
      <c r="F175" s="15"/>
      <c r="G175" s="19" t="str">
        <f>IF(AND(ISNUMBER(B175),ISNUMBER(F175)),IF(B175&gt;0,ROUND(B175*F175,2),0),"")</f>
        <v/>
      </c>
    </row>
    <row r="176" spans="1:7" x14ac:dyDescent="0.25">
      <c r="A176" s="21"/>
      <c r="B176" s="21"/>
      <c r="C176" s="21"/>
      <c r="D176" s="36" t="str">
        <f>IF(NOT(ISNUMBER(B176)),"",IF(B176&lt;=0,"SIN STOCK",IF(B176&lt;=SUM(C176),"REPONER","OK")))</f>
        <v/>
      </c>
      <c r="E176" s="37" t="str">
        <f>IF(OR(D176="REPONER",D176="SIN STOCK"),IF(SUM(C176)&lt;=0,"",SUM(C176)*2-B176),"")</f>
        <v/>
      </c>
      <c r="F176" s="15"/>
      <c r="G176" s="19" t="str">
        <f>IF(AND(ISNUMBER(B176),ISNUMBER(F176)),IF(B176&gt;0,ROUND(B176*F176,2),0),"")</f>
        <v/>
      </c>
    </row>
    <row r="177" spans="1:7" x14ac:dyDescent="0.25">
      <c r="A177" s="21"/>
      <c r="B177" s="21"/>
      <c r="C177" s="21"/>
      <c r="D177" s="36" t="str">
        <f>IF(NOT(ISNUMBER(B177)),"",IF(B177&lt;=0,"SIN STOCK",IF(B177&lt;=SUM(C177),"REPONER","OK")))</f>
        <v/>
      </c>
      <c r="E177" s="37" t="str">
        <f>IF(OR(D177="REPONER",D177="SIN STOCK"),IF(SUM(C177)&lt;=0,"",SUM(C177)*2-B177),"")</f>
        <v/>
      </c>
      <c r="F177" s="15"/>
      <c r="G177" s="19" t="str">
        <f>IF(AND(ISNUMBER(B177),ISNUMBER(F177)),IF(B177&gt;0,ROUND(B177*F177,2),0),"")</f>
        <v/>
      </c>
    </row>
    <row r="178" spans="1:7" x14ac:dyDescent="0.25">
      <c r="A178" s="21"/>
      <c r="B178" s="21"/>
      <c r="C178" s="21"/>
      <c r="D178" s="36" t="str">
        <f>IF(NOT(ISNUMBER(B178)),"",IF(B178&lt;=0,"SIN STOCK",IF(B178&lt;=SUM(C178),"REPONER","OK")))</f>
        <v/>
      </c>
      <c r="E178" s="37" t="str">
        <f>IF(OR(D178="REPONER",D178="SIN STOCK"),IF(SUM(C178)&lt;=0,"",SUM(C178)*2-B178),"")</f>
        <v/>
      </c>
      <c r="F178" s="15"/>
      <c r="G178" s="19" t="str">
        <f>IF(AND(ISNUMBER(B178),ISNUMBER(F178)),IF(B178&gt;0,ROUND(B178*F178,2),0),"")</f>
        <v/>
      </c>
    </row>
    <row r="179" spans="1:7" x14ac:dyDescent="0.25">
      <c r="A179" s="21"/>
      <c r="B179" s="21"/>
      <c r="C179" s="21"/>
      <c r="D179" s="36" t="str">
        <f>IF(NOT(ISNUMBER(B179)),"",IF(B179&lt;=0,"SIN STOCK",IF(B179&lt;=SUM(C179),"REPONER","OK")))</f>
        <v/>
      </c>
      <c r="E179" s="37" t="str">
        <f>IF(OR(D179="REPONER",D179="SIN STOCK"),IF(SUM(C179)&lt;=0,"",SUM(C179)*2-B179),"")</f>
        <v/>
      </c>
      <c r="F179" s="15"/>
      <c r="G179" s="19" t="str">
        <f>IF(AND(ISNUMBER(B179),ISNUMBER(F179)),IF(B179&gt;0,ROUND(B179*F179,2),0),"")</f>
        <v/>
      </c>
    </row>
    <row r="180" spans="1:7" x14ac:dyDescent="0.25">
      <c r="A180" s="21"/>
      <c r="B180" s="21"/>
      <c r="C180" s="21"/>
      <c r="D180" s="36" t="str">
        <f>IF(NOT(ISNUMBER(B180)),"",IF(B180&lt;=0,"SIN STOCK",IF(B180&lt;=SUM(C180),"REPONER","OK")))</f>
        <v/>
      </c>
      <c r="E180" s="37" t="str">
        <f>IF(OR(D180="REPONER",D180="SIN STOCK"),IF(SUM(C180)&lt;=0,"",SUM(C180)*2-B180),"")</f>
        <v/>
      </c>
      <c r="F180" s="15"/>
      <c r="G180" s="19" t="str">
        <f>IF(AND(ISNUMBER(B180),ISNUMBER(F180)),IF(B180&gt;0,ROUND(B180*F180,2),0),"")</f>
        <v/>
      </c>
    </row>
    <row r="181" spans="1:7" x14ac:dyDescent="0.25">
      <c r="A181" s="21"/>
      <c r="B181" s="21"/>
      <c r="C181" s="21"/>
      <c r="D181" s="36" t="str">
        <f>IF(NOT(ISNUMBER(B181)),"",IF(B181&lt;=0,"SIN STOCK",IF(B181&lt;=SUM(C181),"REPONER","OK")))</f>
        <v/>
      </c>
      <c r="E181" s="37" t="str">
        <f>IF(OR(D181="REPONER",D181="SIN STOCK"),IF(SUM(C181)&lt;=0,"",SUM(C181)*2-B181),"")</f>
        <v/>
      </c>
      <c r="F181" s="15"/>
      <c r="G181" s="19" t="str">
        <f>IF(AND(ISNUMBER(B181),ISNUMBER(F181)),IF(B181&gt;0,ROUND(B181*F181,2),0),"")</f>
        <v/>
      </c>
    </row>
    <row r="182" spans="1:7" x14ac:dyDescent="0.25">
      <c r="A182" s="21"/>
      <c r="B182" s="21"/>
      <c r="C182" s="21"/>
      <c r="D182" s="36" t="str">
        <f>IF(NOT(ISNUMBER(B182)),"",IF(B182&lt;=0,"SIN STOCK",IF(B182&lt;=SUM(C182),"REPONER","OK")))</f>
        <v/>
      </c>
      <c r="E182" s="37" t="str">
        <f>IF(OR(D182="REPONER",D182="SIN STOCK"),IF(SUM(C182)&lt;=0,"",SUM(C182)*2-B182),"")</f>
        <v/>
      </c>
      <c r="F182" s="15"/>
      <c r="G182" s="19" t="str">
        <f>IF(AND(ISNUMBER(B182),ISNUMBER(F182)),IF(B182&gt;0,ROUND(B182*F182,2),0),"")</f>
        <v/>
      </c>
    </row>
    <row r="183" spans="1:7" x14ac:dyDescent="0.25">
      <c r="A183" s="21"/>
      <c r="B183" s="21"/>
      <c r="C183" s="21"/>
      <c r="D183" s="36" t="str">
        <f>IF(NOT(ISNUMBER(B183)),"",IF(B183&lt;=0,"SIN STOCK",IF(B183&lt;=SUM(C183),"REPONER","OK")))</f>
        <v/>
      </c>
      <c r="E183" s="37" t="str">
        <f>IF(OR(D183="REPONER",D183="SIN STOCK"),IF(SUM(C183)&lt;=0,"",SUM(C183)*2-B183),"")</f>
        <v/>
      </c>
      <c r="F183" s="15"/>
      <c r="G183" s="19" t="str">
        <f>IF(AND(ISNUMBER(B183),ISNUMBER(F183)),IF(B183&gt;0,ROUND(B183*F183,2),0),"")</f>
        <v/>
      </c>
    </row>
    <row r="184" spans="1:7" x14ac:dyDescent="0.25">
      <c r="A184" s="21"/>
      <c r="B184" s="21"/>
      <c r="C184" s="21"/>
      <c r="D184" s="36" t="str">
        <f>IF(NOT(ISNUMBER(B184)),"",IF(B184&lt;=0,"SIN STOCK",IF(B184&lt;=SUM(C184),"REPONER","OK")))</f>
        <v/>
      </c>
      <c r="E184" s="37" t="str">
        <f>IF(OR(D184="REPONER",D184="SIN STOCK"),IF(SUM(C184)&lt;=0,"",SUM(C184)*2-B184),"")</f>
        <v/>
      </c>
      <c r="F184" s="15"/>
      <c r="G184" s="19" t="str">
        <f>IF(AND(ISNUMBER(B184),ISNUMBER(F184)),IF(B184&gt;0,ROUND(B184*F184,2),0),"")</f>
        <v/>
      </c>
    </row>
    <row r="185" spans="1:7" x14ac:dyDescent="0.25">
      <c r="A185" s="21"/>
      <c r="B185" s="21"/>
      <c r="C185" s="21"/>
      <c r="D185" s="36" t="str">
        <f>IF(NOT(ISNUMBER(B185)),"",IF(B185&lt;=0,"SIN STOCK",IF(B185&lt;=SUM(C185),"REPONER","OK")))</f>
        <v/>
      </c>
      <c r="E185" s="37" t="str">
        <f>IF(OR(D185="REPONER",D185="SIN STOCK"),IF(SUM(C185)&lt;=0,"",SUM(C185)*2-B185),"")</f>
        <v/>
      </c>
      <c r="F185" s="15"/>
      <c r="G185" s="19" t="str">
        <f>IF(AND(ISNUMBER(B185),ISNUMBER(F185)),IF(B185&gt;0,ROUND(B185*F185,2),0),"")</f>
        <v/>
      </c>
    </row>
    <row r="186" spans="1:7" x14ac:dyDescent="0.25">
      <c r="A186" s="21"/>
      <c r="B186" s="21"/>
      <c r="C186" s="21"/>
      <c r="D186" s="36" t="str">
        <f>IF(NOT(ISNUMBER(B186)),"",IF(B186&lt;=0,"SIN STOCK",IF(B186&lt;=SUM(C186),"REPONER","OK")))</f>
        <v/>
      </c>
      <c r="E186" s="37" t="str">
        <f>IF(OR(D186="REPONER",D186="SIN STOCK"),IF(SUM(C186)&lt;=0,"",SUM(C186)*2-B186),"")</f>
        <v/>
      </c>
      <c r="F186" s="15"/>
      <c r="G186" s="19" t="str">
        <f>IF(AND(ISNUMBER(B186),ISNUMBER(F186)),IF(B186&gt;0,ROUND(B186*F186,2),0),"")</f>
        <v/>
      </c>
    </row>
    <row r="187" spans="1:7" x14ac:dyDescent="0.25">
      <c r="A187" s="21"/>
      <c r="B187" s="21"/>
      <c r="C187" s="21"/>
      <c r="D187" s="36" t="str">
        <f>IF(NOT(ISNUMBER(B187)),"",IF(B187&lt;=0,"SIN STOCK",IF(B187&lt;=SUM(C187),"REPONER","OK")))</f>
        <v/>
      </c>
      <c r="E187" s="37" t="str">
        <f>IF(OR(D187="REPONER",D187="SIN STOCK"),IF(SUM(C187)&lt;=0,"",SUM(C187)*2-B187),"")</f>
        <v/>
      </c>
      <c r="F187" s="15"/>
      <c r="G187" s="19" t="str">
        <f>IF(AND(ISNUMBER(B187),ISNUMBER(F187)),IF(B187&gt;0,ROUND(B187*F187,2),0),"")</f>
        <v/>
      </c>
    </row>
    <row r="188" spans="1:7" x14ac:dyDescent="0.25">
      <c r="A188" s="21"/>
      <c r="B188" s="21"/>
      <c r="C188" s="21"/>
      <c r="D188" s="36" t="str">
        <f>IF(NOT(ISNUMBER(B188)),"",IF(B188&lt;=0,"SIN STOCK",IF(B188&lt;=SUM(C188),"REPONER","OK")))</f>
        <v/>
      </c>
      <c r="E188" s="37" t="str">
        <f>IF(OR(D188="REPONER",D188="SIN STOCK"),IF(SUM(C188)&lt;=0,"",SUM(C188)*2-B188),"")</f>
        <v/>
      </c>
      <c r="F188" s="15"/>
      <c r="G188" s="19" t="str">
        <f>IF(AND(ISNUMBER(B188),ISNUMBER(F188)),IF(B188&gt;0,ROUND(B188*F188,2),0),"")</f>
        <v/>
      </c>
    </row>
    <row r="189" spans="1:7" x14ac:dyDescent="0.25">
      <c r="A189" s="21"/>
      <c r="B189" s="21"/>
      <c r="C189" s="21"/>
      <c r="D189" s="36" t="str">
        <f>IF(NOT(ISNUMBER(B189)),"",IF(B189&lt;=0,"SIN STOCK",IF(B189&lt;=SUM(C189),"REPONER","OK")))</f>
        <v/>
      </c>
      <c r="E189" s="37" t="str">
        <f>IF(OR(D189="REPONER",D189="SIN STOCK"),IF(SUM(C189)&lt;=0,"",SUM(C189)*2-B189),"")</f>
        <v/>
      </c>
      <c r="F189" s="15"/>
      <c r="G189" s="19" t="str">
        <f>IF(AND(ISNUMBER(B189),ISNUMBER(F189)),IF(B189&gt;0,ROUND(B189*F189,2),0),"")</f>
        <v/>
      </c>
    </row>
    <row r="190" spans="1:7" x14ac:dyDescent="0.25">
      <c r="A190" s="21"/>
      <c r="B190" s="21"/>
      <c r="C190" s="21"/>
      <c r="D190" s="36" t="str">
        <f>IF(NOT(ISNUMBER(B190)),"",IF(B190&lt;=0,"SIN STOCK",IF(B190&lt;=SUM(C190),"REPONER","OK")))</f>
        <v/>
      </c>
      <c r="E190" s="37" t="str">
        <f>IF(OR(D190="REPONER",D190="SIN STOCK"),IF(SUM(C190)&lt;=0,"",SUM(C190)*2-B190),"")</f>
        <v/>
      </c>
      <c r="F190" s="15"/>
      <c r="G190" s="19" t="str">
        <f>IF(AND(ISNUMBER(B190),ISNUMBER(F190)),IF(B190&gt;0,ROUND(B190*F190,2),0),"")</f>
        <v/>
      </c>
    </row>
    <row r="191" spans="1:7" x14ac:dyDescent="0.25">
      <c r="A191" s="21"/>
      <c r="B191" s="21"/>
      <c r="C191" s="21"/>
      <c r="D191" s="36" t="str">
        <f>IF(NOT(ISNUMBER(B191)),"",IF(B191&lt;=0,"SIN STOCK",IF(B191&lt;=SUM(C191),"REPONER","OK")))</f>
        <v/>
      </c>
      <c r="E191" s="37" t="str">
        <f>IF(OR(D191="REPONER",D191="SIN STOCK"),IF(SUM(C191)&lt;=0,"",SUM(C191)*2-B191),"")</f>
        <v/>
      </c>
      <c r="F191" s="15"/>
      <c r="G191" s="19" t="str">
        <f>IF(AND(ISNUMBER(B191),ISNUMBER(F191)),IF(B191&gt;0,ROUND(B191*F191,2),0),"")</f>
        <v/>
      </c>
    </row>
    <row r="192" spans="1:7" x14ac:dyDescent="0.25">
      <c r="A192" s="21"/>
      <c r="B192" s="21"/>
      <c r="C192" s="21"/>
      <c r="D192" s="36" t="str">
        <f>IF(NOT(ISNUMBER(B192)),"",IF(B192&lt;=0,"SIN STOCK",IF(B192&lt;=SUM(C192),"REPONER","OK")))</f>
        <v/>
      </c>
      <c r="E192" s="37" t="str">
        <f>IF(OR(D192="REPONER",D192="SIN STOCK"),IF(SUM(C192)&lt;=0,"",SUM(C192)*2-B192),"")</f>
        <v/>
      </c>
      <c r="F192" s="15"/>
      <c r="G192" s="19" t="str">
        <f>IF(AND(ISNUMBER(B192),ISNUMBER(F192)),IF(B192&gt;0,ROUND(B192*F192,2),0),"")</f>
        <v/>
      </c>
    </row>
    <row r="193" spans="1:7" x14ac:dyDescent="0.25">
      <c r="A193" s="21"/>
      <c r="B193" s="21"/>
      <c r="C193" s="21"/>
      <c r="D193" s="36" t="str">
        <f>IF(NOT(ISNUMBER(B193)),"",IF(B193&lt;=0,"SIN STOCK",IF(B193&lt;=SUM(C193),"REPONER","OK")))</f>
        <v/>
      </c>
      <c r="E193" s="37" t="str">
        <f>IF(OR(D193="REPONER",D193="SIN STOCK"),IF(SUM(C193)&lt;=0,"",SUM(C193)*2-B193),"")</f>
        <v/>
      </c>
      <c r="F193" s="15"/>
      <c r="G193" s="19" t="str">
        <f>IF(AND(ISNUMBER(B193),ISNUMBER(F193)),IF(B193&gt;0,ROUND(B193*F193,2),0),"")</f>
        <v/>
      </c>
    </row>
    <row r="194" spans="1:7" x14ac:dyDescent="0.25">
      <c r="A194" s="21"/>
      <c r="B194" s="21"/>
      <c r="C194" s="21"/>
      <c r="D194" s="36" t="str">
        <f>IF(NOT(ISNUMBER(B194)),"",IF(B194&lt;=0,"SIN STOCK",IF(B194&lt;=SUM(C194),"REPONER","OK")))</f>
        <v/>
      </c>
      <c r="E194" s="37" t="str">
        <f>IF(OR(D194="REPONER",D194="SIN STOCK"),IF(SUM(C194)&lt;=0,"",SUM(C194)*2-B194),"")</f>
        <v/>
      </c>
      <c r="F194" s="15"/>
      <c r="G194" s="19" t="str">
        <f>IF(AND(ISNUMBER(B194),ISNUMBER(F194)),IF(B194&gt;0,ROUND(B194*F194,2),0),"")</f>
        <v/>
      </c>
    </row>
    <row r="195" spans="1:7" x14ac:dyDescent="0.25">
      <c r="A195" s="21"/>
      <c r="B195" s="21"/>
      <c r="C195" s="21"/>
      <c r="D195" s="36" t="str">
        <f>IF(NOT(ISNUMBER(B195)),"",IF(B195&lt;=0,"SIN STOCK",IF(B195&lt;=SUM(C195),"REPONER","OK")))</f>
        <v/>
      </c>
      <c r="E195" s="37" t="str">
        <f>IF(OR(D195="REPONER",D195="SIN STOCK"),IF(SUM(C195)&lt;=0,"",SUM(C195)*2-B195),"")</f>
        <v/>
      </c>
      <c r="F195" s="15"/>
      <c r="G195" s="19" t="str">
        <f>IF(AND(ISNUMBER(B195),ISNUMBER(F195)),IF(B195&gt;0,ROUND(B195*F195,2),0),"")</f>
        <v/>
      </c>
    </row>
    <row r="196" spans="1:7" x14ac:dyDescent="0.25">
      <c r="A196" s="21"/>
      <c r="B196" s="21"/>
      <c r="C196" s="21"/>
      <c r="D196" s="36" t="str">
        <f>IF(NOT(ISNUMBER(B196)),"",IF(B196&lt;=0,"SIN STOCK",IF(B196&lt;=SUM(C196),"REPONER","OK")))</f>
        <v/>
      </c>
      <c r="E196" s="37" t="str">
        <f>IF(OR(D196="REPONER",D196="SIN STOCK"),IF(SUM(C196)&lt;=0,"",SUM(C196)*2-B196),"")</f>
        <v/>
      </c>
      <c r="F196" s="15"/>
      <c r="G196" s="19" t="str">
        <f>IF(AND(ISNUMBER(B196),ISNUMBER(F196)),IF(B196&gt;0,ROUND(B196*F196,2),0),"")</f>
        <v/>
      </c>
    </row>
    <row r="197" spans="1:7" x14ac:dyDescent="0.25">
      <c r="A197" s="21"/>
      <c r="B197" s="21"/>
      <c r="C197" s="21"/>
      <c r="D197" s="36" t="str">
        <f>IF(NOT(ISNUMBER(B197)),"",IF(B197&lt;=0,"SIN STOCK",IF(B197&lt;=SUM(C197),"REPONER","OK")))</f>
        <v/>
      </c>
      <c r="E197" s="37" t="str">
        <f>IF(OR(D197="REPONER",D197="SIN STOCK"),IF(SUM(C197)&lt;=0,"",SUM(C197)*2-B197),"")</f>
        <v/>
      </c>
      <c r="F197" s="15"/>
      <c r="G197" s="19" t="str">
        <f>IF(AND(ISNUMBER(B197),ISNUMBER(F197)),IF(B197&gt;0,ROUND(B197*F197,2),0),"")</f>
        <v/>
      </c>
    </row>
    <row r="198" spans="1:7" x14ac:dyDescent="0.25">
      <c r="A198" s="21"/>
      <c r="B198" s="21"/>
      <c r="C198" s="21"/>
      <c r="D198" s="36" t="str">
        <f>IF(NOT(ISNUMBER(B198)),"",IF(B198&lt;=0,"SIN STOCK",IF(B198&lt;=SUM(C198),"REPONER","OK")))</f>
        <v/>
      </c>
      <c r="E198" s="37" t="str">
        <f>IF(OR(D198="REPONER",D198="SIN STOCK"),IF(SUM(C198)&lt;=0,"",SUM(C198)*2-B198),"")</f>
        <v/>
      </c>
      <c r="F198" s="15"/>
      <c r="G198" s="19" t="str">
        <f>IF(AND(ISNUMBER(B198),ISNUMBER(F198)),IF(B198&gt;0,ROUND(B198*F198,2),0),"")</f>
        <v/>
      </c>
    </row>
    <row r="199" spans="1:7" x14ac:dyDescent="0.25">
      <c r="A199" s="21"/>
      <c r="B199" s="21"/>
      <c r="C199" s="21"/>
      <c r="D199" s="36" t="str">
        <f>IF(NOT(ISNUMBER(B199)),"",IF(B199&lt;=0,"SIN STOCK",IF(B199&lt;=SUM(C199),"REPONER","OK")))</f>
        <v/>
      </c>
      <c r="E199" s="37" t="str">
        <f>IF(OR(D199="REPONER",D199="SIN STOCK"),IF(SUM(C199)&lt;=0,"",SUM(C199)*2-B199),"")</f>
        <v/>
      </c>
      <c r="F199" s="15"/>
      <c r="G199" s="19" t="str">
        <f>IF(AND(ISNUMBER(B199),ISNUMBER(F199)),IF(B199&gt;0,ROUND(B199*F199,2),0),"")</f>
        <v/>
      </c>
    </row>
    <row r="200" spans="1:7" x14ac:dyDescent="0.25">
      <c r="A200" s="21"/>
      <c r="B200" s="21"/>
      <c r="C200" s="21"/>
      <c r="D200" s="36" t="str">
        <f>IF(NOT(ISNUMBER(B200)),"",IF(B200&lt;=0,"SIN STOCK",IF(B200&lt;=SUM(C200),"REPONER","OK")))</f>
        <v/>
      </c>
      <c r="E200" s="37" t="str">
        <f>IF(OR(D200="REPONER",D200="SIN STOCK"),IF(SUM(C200)&lt;=0,"",SUM(C200)*2-B200),"")</f>
        <v/>
      </c>
      <c r="F200" s="15"/>
      <c r="G200" s="19" t="str">
        <f>IF(AND(ISNUMBER(B200),ISNUMBER(F200)),IF(B200&gt;0,ROUND(B200*F200,2),0),"")</f>
        <v/>
      </c>
    </row>
    <row r="201" spans="1:7" x14ac:dyDescent="0.25">
      <c r="A201" s="21"/>
      <c r="B201" s="21"/>
      <c r="C201" s="21"/>
      <c r="D201" s="36" t="str">
        <f>IF(NOT(ISNUMBER(B201)),"",IF(B201&lt;=0,"SIN STOCK",IF(B201&lt;=SUM(C201),"REPONER","OK")))</f>
        <v/>
      </c>
      <c r="E201" s="37" t="str">
        <f>IF(OR(D201="REPONER",D201="SIN STOCK"),IF(SUM(C201)&lt;=0,"",SUM(C201)*2-B201),"")</f>
        <v/>
      </c>
      <c r="F201" s="15"/>
      <c r="G201" s="19" t="str">
        <f>IF(AND(ISNUMBER(B201),ISNUMBER(F201)),IF(B201&gt;0,ROUND(B201*F201,2),0),"")</f>
        <v/>
      </c>
    </row>
    <row r="202" spans="1:7" x14ac:dyDescent="0.25">
      <c r="A202" s="21"/>
      <c r="B202" s="21"/>
      <c r="C202" s="21"/>
      <c r="D202" s="36" t="str">
        <f>IF(NOT(ISNUMBER(B202)),"",IF(B202&lt;=0,"SIN STOCK",IF(B202&lt;=SUM(C202),"REPONER","OK")))</f>
        <v/>
      </c>
      <c r="E202" s="37" t="str">
        <f>IF(OR(D202="REPONER",D202="SIN STOCK"),IF(SUM(C202)&lt;=0,"",SUM(C202)*2-B202),"")</f>
        <v/>
      </c>
      <c r="F202" s="15"/>
      <c r="G202" s="19" t="str">
        <f>IF(AND(ISNUMBER(B202),ISNUMBER(F202)),IF(B202&gt;0,ROUND(B202*F202,2),0),"")</f>
        <v/>
      </c>
    </row>
    <row r="203" spans="1:7" x14ac:dyDescent="0.25">
      <c r="A203" s="21"/>
      <c r="B203" s="21"/>
      <c r="C203" s="21"/>
      <c r="D203" s="36" t="str">
        <f>IF(NOT(ISNUMBER(B203)),"",IF(B203&lt;=0,"SIN STOCK",IF(B203&lt;=SUM(C203),"REPONER","OK")))</f>
        <v/>
      </c>
      <c r="E203" s="37" t="str">
        <f>IF(OR(D203="REPONER",D203="SIN STOCK"),IF(SUM(C203)&lt;=0,"",SUM(C203)*2-B203),"")</f>
        <v/>
      </c>
      <c r="F203" s="15"/>
      <c r="G203" s="19" t="str">
        <f>IF(AND(ISNUMBER(B203),ISNUMBER(F203)),IF(B203&gt;0,ROUND(B203*F203,2),0),"")</f>
        <v/>
      </c>
    </row>
    <row r="204" spans="1:7" x14ac:dyDescent="0.25">
      <c r="A204" s="21"/>
      <c r="B204" s="21"/>
      <c r="C204" s="21"/>
      <c r="D204" s="36" t="str">
        <f>IF(NOT(ISNUMBER(B204)),"",IF(B204&lt;=0,"SIN STOCK",IF(B204&lt;=SUM(C204),"REPONER","OK")))</f>
        <v/>
      </c>
      <c r="E204" s="37" t="str">
        <f>IF(OR(D204="REPONER",D204="SIN STOCK"),IF(SUM(C204)&lt;=0,"",SUM(C204)*2-B204),"")</f>
        <v/>
      </c>
      <c r="F204" s="15"/>
      <c r="G204" s="19" t="str">
        <f>IF(AND(ISNUMBER(B204),ISNUMBER(F204)),IF(B204&gt;0,ROUND(B204*F204,2),0),"")</f>
        <v/>
      </c>
    </row>
    <row r="205" spans="1:7" x14ac:dyDescent="0.25">
      <c r="A205" s="21"/>
      <c r="B205" s="21"/>
      <c r="C205" s="21"/>
      <c r="D205" s="36" t="str">
        <f>IF(NOT(ISNUMBER(B205)),"",IF(B205&lt;=0,"SIN STOCK",IF(B205&lt;=SUM(C205),"REPONER","OK")))</f>
        <v/>
      </c>
      <c r="E205" s="37" t="str">
        <f>IF(OR(D205="REPONER",D205="SIN STOCK"),IF(SUM(C205)&lt;=0,"",SUM(C205)*2-B205),"")</f>
        <v/>
      </c>
      <c r="F205" s="15"/>
      <c r="G205" s="19" t="str">
        <f>IF(AND(ISNUMBER(B205),ISNUMBER(F205)),IF(B205&gt;0,ROUND(B205*F205,2),0),"")</f>
        <v/>
      </c>
    </row>
    <row r="206" spans="1:7" x14ac:dyDescent="0.25">
      <c r="A206" s="21"/>
      <c r="B206" s="21"/>
      <c r="C206" s="21"/>
      <c r="D206" s="36" t="str">
        <f>IF(NOT(ISNUMBER(B206)),"",IF(B206&lt;=0,"SIN STOCK",IF(B206&lt;=SUM(C206),"REPONER","OK")))</f>
        <v/>
      </c>
      <c r="E206" s="37" t="str">
        <f>IF(OR(D206="REPONER",D206="SIN STOCK"),IF(SUM(C206)&lt;=0,"",SUM(C206)*2-B206),"")</f>
        <v/>
      </c>
      <c r="F206" s="15"/>
      <c r="G206" s="19" t="str">
        <f>IF(AND(ISNUMBER(B206),ISNUMBER(F206)),IF(B206&gt;0,ROUND(B206*F206,2),0),"")</f>
        <v/>
      </c>
    </row>
    <row r="207" spans="1:7" x14ac:dyDescent="0.25">
      <c r="A207" s="21"/>
      <c r="B207" s="21"/>
      <c r="C207" s="21"/>
      <c r="D207" s="36" t="str">
        <f>IF(NOT(ISNUMBER(B207)),"",IF(B207&lt;=0,"SIN STOCK",IF(B207&lt;=SUM(C207),"REPONER","OK")))</f>
        <v/>
      </c>
      <c r="E207" s="37" t="str">
        <f>IF(OR(D207="REPONER",D207="SIN STOCK"),IF(SUM(C207)&lt;=0,"",SUM(C207)*2-B207),"")</f>
        <v/>
      </c>
      <c r="F207" s="15"/>
      <c r="G207" s="19" t="str">
        <f>IF(AND(ISNUMBER(B207),ISNUMBER(F207)),IF(B207&gt;0,ROUND(B207*F207,2),0),"")</f>
        <v/>
      </c>
    </row>
    <row r="208" spans="1:7" x14ac:dyDescent="0.25"/>
    <row r="209" spans="1:7" x14ac:dyDescent="0.25">
      <c r="A209" s="22" t="s">
        <v>45</v>
      </c>
      <c r="B209" s="22"/>
      <c r="C209" s="22"/>
      <c r="D209" s="22"/>
      <c r="E209" s="22"/>
      <c r="F209" s="22"/>
      <c r="G209" s="22"/>
    </row>
  </sheetData>
  <sheetProtection sheet="1" formatCells="0" formatColumns="0" formatRows="0"/>
  <mergeCells count="5">
    <mergeCell ref="A1:G1"/>
    <mergeCell ref="A2:G2"/>
    <mergeCell ref="D4:E4"/>
    <mergeCell ref="D5:E5"/>
    <mergeCell ref="A209:G209"/>
  </mergeCells>
  <conditionalFormatting sqref="A8:G207">
    <cfRule type="expression" dxfId="4" priority="1">
      <formula>$D8="SIN STOCK"</formula>
    </cfRule>
    <cfRule type="expression" dxfId="5" priority="2">
      <formula>$D8="REPONER"</formula>
    </cfRule>
  </conditionalFormatting>
  <dataValidations count="3">
    <dataValidation type="decimal" operator="greaterThanOrEqual" allowBlank="1" showErrorMessage="1" errorTitle="Stock actual" error="Escribí solo números, de cero para arriba." sqref="B8:B207">
      <formula1>0</formula1>
    </dataValidation>
    <dataValidation type="decimal" operator="greaterThanOrEqual" allowBlank="1" showErrorMessage="1" errorTitle="Stock mínimo" error="Escribí solo números, de cero para arriba." sqref="C8:C207">
      <formula1>0</formula1>
    </dataValidation>
    <dataValidation type="decimal" operator="greaterThanOrEqual" allowBlank="1" showErrorMessage="1" errorTitle="Costo" error="Escribí solo números, de cero para arriba." sqref="F8:F207">
      <formula1>0</formula1>
    </dataValidation>
  </dataValidations>
  <hyperlinks>
    <hyperlink ref="A209" r:id="rId1" tooltip="Escribinos por WhatsApp"/>
  </hyperlinks>
  <pageMargins left="0.4" right="0.4" top="0.5" bottom="0.5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8" customWidth="1"/>
    <col min="3" max="3" width="110" customWidth="1"/>
  </cols>
  <sheetData>
    <row r="1" ht="36" customHeight="1" spans="1:3" x14ac:dyDescent="0.25">
      <c r="A1" s="9" t="s">
        <v>86</v>
      </c>
      <c r="B1" s="9"/>
      <c r="C1" s="9"/>
    </row>
    <row r="2" ht="34" customHeight="1" spans="1:3" x14ac:dyDescent="0.25">
      <c r="A2" s="10" t="s">
        <v>87</v>
      </c>
      <c r="B2" s="10"/>
      <c r="C2" s="10"/>
    </row>
    <row r="3" spans="1:3" x14ac:dyDescent="0.25"/>
    <row r="4" ht="26" customHeight="1" spans="1:3" x14ac:dyDescent="0.25">
      <c r="A4" s="16" t="s">
        <v>88</v>
      </c>
      <c r="B4" s="16" t="s">
        <v>89</v>
      </c>
      <c r="C4" s="16" t="s">
        <v>90</v>
      </c>
    </row>
    <row r="5" ht="68" customHeight="1" spans="1:3" x14ac:dyDescent="0.25">
      <c r="A5" s="38">
        <v>1</v>
      </c>
      <c r="B5" s="39" t="s">
        <v>91</v>
      </c>
      <c r="C5" s="40" t="s">
        <v>92</v>
      </c>
    </row>
    <row r="6" ht="83" customHeight="1" spans="1:3" x14ac:dyDescent="0.25">
      <c r="A6" s="41">
        <v>2</v>
      </c>
      <c r="B6" s="42" t="s">
        <v>93</v>
      </c>
      <c r="C6" s="43" t="s">
        <v>94</v>
      </c>
    </row>
    <row r="7" ht="53" customHeight="1" spans="1:3" x14ac:dyDescent="0.25">
      <c r="A7" s="38">
        <v>3</v>
      </c>
      <c r="B7" s="39" t="s">
        <v>95</v>
      </c>
      <c r="C7" s="40" t="s">
        <v>96</v>
      </c>
    </row>
    <row r="8" ht="68" customHeight="1" spans="1:3" x14ac:dyDescent="0.25">
      <c r="A8" s="41">
        <v>4</v>
      </c>
      <c r="B8" s="42" t="s">
        <v>97</v>
      </c>
      <c r="C8" s="43" t="s">
        <v>98</v>
      </c>
    </row>
    <row r="9" ht="53" customHeight="1" spans="1:3" x14ac:dyDescent="0.25">
      <c r="A9" s="38">
        <v>5</v>
      </c>
      <c r="B9" s="39" t="s">
        <v>99</v>
      </c>
      <c r="C9" s="40" t="s">
        <v>100</v>
      </c>
    </row>
    <row r="10" ht="53" customHeight="1" spans="1:3" x14ac:dyDescent="0.25">
      <c r="A10" s="41">
        <v>6</v>
      </c>
      <c r="B10" s="42" t="s">
        <v>101</v>
      </c>
      <c r="C10" s="43" t="s">
        <v>102</v>
      </c>
    </row>
    <row r="11" ht="53" customHeight="1" spans="1:3" x14ac:dyDescent="0.25">
      <c r="A11" s="38">
        <v>7</v>
      </c>
      <c r="B11" s="39" t="s">
        <v>103</v>
      </c>
      <c r="C11" s="40" t="s">
        <v>104</v>
      </c>
    </row>
    <row r="12" ht="53" customHeight="1" spans="1:3" x14ac:dyDescent="0.25">
      <c r="A12" s="41">
        <v>8</v>
      </c>
      <c r="B12" s="42" t="s">
        <v>105</v>
      </c>
      <c r="C12" s="43" t="s">
        <v>106</v>
      </c>
    </row>
    <row r="13" ht="53" customHeight="1" spans="1:3" x14ac:dyDescent="0.25">
      <c r="A13" s="38">
        <v>9</v>
      </c>
      <c r="B13" s="39" t="s">
        <v>107</v>
      </c>
      <c r="C13" s="40" t="s">
        <v>108</v>
      </c>
    </row>
    <row r="14" ht="53" customHeight="1" spans="1:3" x14ac:dyDescent="0.25">
      <c r="A14" s="41">
        <v>10</v>
      </c>
      <c r="B14" s="42" t="s">
        <v>109</v>
      </c>
      <c r="C14" s="43" t="s">
        <v>110</v>
      </c>
    </row>
    <row r="15" spans="1:3" x14ac:dyDescent="0.25"/>
    <row r="16" spans="1:3" x14ac:dyDescent="0.25">
      <c r="B16" s="44" t="s">
        <v>111</v>
      </c>
    </row>
    <row r="17" spans="1:3" x14ac:dyDescent="0.25">
      <c r="A17" s="45" t="s">
        <v>14</v>
      </c>
      <c r="B17" s="46" t="s">
        <v>112</v>
      </c>
      <c r="C17" s="46"/>
    </row>
    <row r="18" spans="1:3" x14ac:dyDescent="0.25">
      <c r="A18" s="45" t="s">
        <v>14</v>
      </c>
      <c r="B18" s="46" t="s">
        <v>113</v>
      </c>
      <c r="C18" s="46"/>
    </row>
    <row r="19" spans="1:3" x14ac:dyDescent="0.25">
      <c r="A19" s="45" t="s">
        <v>14</v>
      </c>
      <c r="B19" s="46" t="s">
        <v>114</v>
      </c>
      <c r="C19" s="46"/>
    </row>
    <row r="20" spans="1:3" x14ac:dyDescent="0.25">
      <c r="A20" s="45" t="s">
        <v>14</v>
      </c>
      <c r="B20" s="46" t="s">
        <v>115</v>
      </c>
      <c r="C20" s="46"/>
    </row>
    <row r="21" spans="1:3" x14ac:dyDescent="0.25">
      <c r="A21" s="45" t="s">
        <v>14</v>
      </c>
      <c r="B21" s="46" t="s">
        <v>116</v>
      </c>
      <c r="C21" s="46"/>
    </row>
    <row r="22" spans="1:3" x14ac:dyDescent="0.25"/>
    <row r="23" spans="1:3" x14ac:dyDescent="0.25">
      <c r="A23" s="22" t="s">
        <v>45</v>
      </c>
      <c r="B23" s="22"/>
      <c r="C23" s="22"/>
    </row>
  </sheetData>
  <mergeCells count="8">
    <mergeCell ref="A1:C1"/>
    <mergeCell ref="A2:C2"/>
    <mergeCell ref="B17:C17"/>
    <mergeCell ref="B18:C18"/>
    <mergeCell ref="B19:C19"/>
    <mergeCell ref="B20:C20"/>
    <mergeCell ref="B21:C21"/>
    <mergeCell ref="A23:C23"/>
  </mergeCells>
  <hyperlinks>
    <hyperlink ref="A23" r:id="rId1" tooltip="Escribinos por WhatsApp"/>
  </hyperlink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Inicio</vt:lpstr>
      <vt:lpstr>Precios</vt:lpstr>
      <vt:lpstr>Caja diaria</vt:lpstr>
      <vt:lpstr>Stock</vt:lpstr>
      <vt:lpstr>Pedidos para la IA</vt:lpstr>
    </vt:vector>
  </TitlesOfParts>
  <Company>Síntesis Aplicada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Síntesis Aplicada</dc:creator>
  <dc:title>Kit gratis para ordenar tu negocio</dc:title>
  <dc:subject>Precios, caja diaria, stock y pedidos para la IA</dc:subject>
  <dc:description/>
  <cp:keywords/>
  <cp:category/>
  <cp:lastModifiedBy>Síntesis Aplicada</cp:lastModifiedBy>
  <dcterms:created xsi:type="dcterms:W3CDTF">2026-10-04T00:00:00Z</dcterms:created>
  <dcterms:modified xsi:type="dcterms:W3CDTF">2026-10-04T00:00:00Z</dcterms:modified>
</cp:coreProperties>
</file>